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'NDPL'!$A$1:$Q$159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<sst xmlns="http://schemas.openxmlformats.org/spreadsheetml/2006/main" count="1486" uniqueCount="427">
  <si>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</si>
  <si>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</si>
  <si>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</si>
  <si>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</si>
  <si>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</si>
  <si>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</si>
  <si>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</si>
  <si>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</si>
  <si>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</si>
  <si>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</si>
  <si>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</si>
  <si>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</si>
  <si>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</si>
  <si>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</si>
  <si>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</si>
  <si>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</si>
  <si>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</si>
  <si>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</si>
  <si>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</si>
  <si>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</si>
  <si>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</si>
  <si>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</si>
  <si>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</si>
  <si>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</si>
  <si>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</si>
  <si>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</si>
  <si>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</si>
  <si>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</si>
  <si>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</si>
  <si>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</si>
  <si>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</si>
  <si>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</si>
  <si>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</si>
  <si>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</si>
  <si>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</si>
  <si>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</si>
  <si>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</si>
  <si>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</si>
  <si>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</si>
  <si>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</si>
  <si>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</si>
  <si>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</si>
  <si>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</si>
  <si>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</si>
  <si>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</si>
  <si>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</si>
  <si>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</si>
  <si>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</si>
  <si>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</si>
  <si>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</si>
  <si>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</si>
  <si>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</si>
  <si>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</si>
  <si>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</si>
  <si>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</si>
  <si>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</si>
  <si>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</si>
  <si>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</si>
  <si>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</si>
  <si>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</si>
  <si>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</si>
  <si>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</si>
  <si>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</si>
  <si>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</si>
  <si>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</si>
  <si>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</si>
  <si>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</si>
  <si>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</si>
  <si>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</si>
  <si>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</si>
  <si>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</si>
  <si>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</si>
  <si>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</si>
  <si>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</si>
  <si>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</si>
  <si>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</si>
  <si>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</si>
  <si>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</si>
  <si>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</si>
  <si>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</si>
  <si>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</si>
  <si>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</si>
  <si>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</si>
  <si>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</si>
  <si>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</si>
  <si>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</si>
  <si>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</si>
  <si>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</si>
  <si>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</si>
  <si>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</si>
  <si>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</si>
  <si>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</si>
  <si>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</si>
  <si>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</si>
  <si>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</si>
  <si>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</si>
  <si>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</si>
  <si>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</si>
  <si>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</si>
  <si>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</si>
  <si>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</si>
  <si>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</si>
  <si>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</si>
  <si>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</si>
  <si>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</si>
  <si>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</si>
  <si>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</si>
  <si>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</si>
  <si>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</si>
  <si>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</si>
  <si>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</si>
  <si>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</si>
  <si>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</si>
  <si>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</si>
  <si>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</si>
  <si>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</si>
  <si>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</si>
  <si>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</si>
  <si>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</si>
  <si>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</si>
  <si>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</si>
  <si>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</si>
  <si>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</si>
  <si>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</si>
  <si>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</si>
  <si>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</si>
  <si>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</si>
  <si>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</si>
  <si>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</si>
  <si>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</si>
  <si>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</si>
  <si>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</si>
  <si>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</si>
  <si>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</si>
  <si>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</si>
  <si>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</si>
  <si>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</si>
  <si>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</si>
  <si>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</si>
  <si>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</si>
  <si>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</si>
  <si>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</si>
  <si>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</si>
  <si>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</si>
  <si>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</si>
  <si>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</si>
  <si>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</si>
  <si>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</si>
  <si>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</si>
  <si>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</si>
  <si>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</si>
  <si>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</si>
  <si>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</si>
  <si>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</si>
  <si>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</si>
  <si>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</si>
  <si>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</si>
  <si>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</si>
  <si>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</si>
  <si>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</si>
  <si>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</si>
  <si>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</si>
  <si>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</si>
  <si>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</si>
  <si>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</si>
  <si>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</si>
  <si>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</si>
  <si>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</si>
  <si>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</si>
  <si>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</si>
  <si>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</si>
  <si>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</si>
  <si>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</si>
  <si>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</si>
  <si>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</si>
  <si>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</si>
  <si>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</si>
  <si>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</si>
  <si>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</si>
  <si>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</si>
  <si>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</si>
  <si>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</si>
  <si>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</si>
  <si>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</si>
  <si>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</si>
  <si>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</si>
  <si>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</si>
  <si>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</si>
  <si>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</si>
  <si>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</si>
  <si>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</si>
  <si>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</si>
  <si>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</si>
  <si>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</si>
  <si>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</si>
  <si>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</si>
  <si>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</si>
  <si>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</si>
  <si>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</si>
  <si>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</si>
  <si>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</si>
  <si>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</si>
  <si>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</si>
  <si>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</si>
  <si>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</si>
  <si>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</si>
  <si>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</si>
  <si>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</si>
  <si>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</si>
  <si>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</si>
  <si>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</si>
  <si>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</si>
  <si>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</si>
  <si>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</si>
  <si>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</si>
  <si>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</si>
  <si>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</si>
  <si>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</si>
  <si>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</si>
  <si>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</si>
  <si>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</si>
  <si>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</si>
  <si>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</si>
  <si>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</si>
  <si>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</si>
  <si>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</si>
  <si>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</si>
  <si>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</si>
  <si>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</si>
  <si>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</si>
  <si>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</si>
  <si>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</si>
  <si>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</si>
  <si>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</si>
  <si>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</si>
  <si>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</si>
  <si>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</si>
  <si>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</si>
  <si>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</si>
  <si>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</si>
  <si>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</si>
  <si>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</si>
  <si>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</si>
  <si>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</si>
  <si>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</si>
  <si>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</si>
  <si>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</si>
  <si>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</si>
  <si>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</si>
  <si>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</si>
  <si>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</si>
  <si>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</si>
  <si>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</si>
  <si>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</si>
  <si>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</si>
  <si>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</si>
  <si>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</si>
  <si>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</si>
  <si>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</si>
  <si>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</si>
  <si>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</si>
  <si>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</si>
  <si>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</si>
  <si>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</si>
  <si>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</si>
  <si>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</si>
  <si>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</si>
  <si>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</si>
  <si>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</si>
  <si>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</si>
  <si>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</si>
  <si>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</si>
  <si>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</si>
  <si>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</si>
  <si>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</si>
  <si>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</si>
  <si>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</si>
  <si>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</si>
  <si>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</si>
  <si>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</si>
  <si>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</si>
  <si>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</si>
  <si>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</si>
  <si>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</si>
  <si>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</si>
  <si>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</si>
  <si>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</si>
  <si>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</si>
  <si>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</si>
  <si>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</si>
  <si>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</si>
  <si>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</si>
  <si>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</si>
  <si>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</si>
  <si>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</si>
  <si>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</si>
  <si>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</si>
  <si>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</si>
  <si>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</si>
  <si>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</si>
  <si>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</si>
  <si>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</si>
  <si>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</si>
  <si>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</si>
  <si>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</si>
  <si>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</si>
  <si>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</si>
  <si>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</si>
  <si>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</si>
  <si>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</si>
  <si>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</si>
  <si>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</si>
  <si>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</si>
  <si>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</si>
  <si>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</si>
  <si>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</si>
  <si>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</si>
  <si>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</si>
  <si>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</si>
  <si>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</si>
  <si>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</si>
  <si>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</si>
  <si>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</si>
  <si>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</si>
  <si>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</si>
  <si>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</si>
  <si>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</si>
  <si>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</si>
  <si>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</si>
  <si>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</si>
  <si>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</si>
  <si>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</si>
  <si>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</si>
  <si>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</si>
  <si>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</si>
  <si>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</si>
  <si>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</si>
  <si>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</si>
  <si>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</si>
  <si>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</si>
  <si>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</si>
  <si>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</si>
  <si>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</si>
  <si>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</si>
  <si>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</si>
  <si>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</si>
  <si>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</si>
  <si>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</si>
  <si>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</si>
  <si>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</si>
  <si>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</si>
  <si>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</si>
  <si>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</si>
  <si>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</si>
  <si>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</si>
  <si>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</si>
  <si>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</si>
  <si>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</si>
  <si>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</si>
  <si>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</si>
  <si>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</si>
  <si>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</si>
  <si>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</si>
  <si>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</si>
  <si>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</si>
  <si>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</si>
  <si>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</si>
  <si>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</si>
  <si>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</si>
  <si>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</si>
  <si>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</si>
  <si>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</si>
  <si>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</si>
  <si>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</si>
  <si>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</si>
  <si>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</si>
  <si>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</si>
  <si>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</si>
  <si>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</si>
  <si>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</si>
  <si>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</si>
  <si>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</si>
  <si>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</si>
  <si>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</si>
  <si>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</si>
  <si>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</si>
  <si>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</si>
  <si>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</si>
  <si>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</si>
  <si>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</si>
  <si>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</si>
  <si>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</si>
  <si>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</si>
  <si>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</si>
  <si>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</si>
  <si>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</si>
  <si>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</si>
  <si>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</si>
  <si>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</si>
  <si>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</si>
  <si>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</si>
  <si>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</si>
  <si>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</si>
  <si>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</si>
  <si>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</si>
  <si>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</si>
  <si>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</si>
  <si>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</si>
  <si>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</si>
  <si>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</si>
  <si>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</si>
  <si>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</si>
  <si>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</si>
  <si>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Check meter used</t>
  </si>
  <si>
    <t>FINAL READING 01/07/2013</t>
  </si>
  <si>
    <t>INTIAL READING 01/06/2013</t>
  </si>
  <si>
    <t>JUNE-2013</t>
  </si>
  <si>
    <t xml:space="preserve">                           PERIOD 1st JUNE-2013 TO 30th JUNE-2013 </t>
  </si>
  <si>
    <t>ROLL  OVER</t>
  </si>
  <si>
    <t>Assessment on PRO-RATA base for the period 01/06/13 to 24/06/13</t>
  </si>
  <si>
    <t>ROLL OVER</t>
  </si>
  <si>
    <t>OFF</t>
  </si>
  <si>
    <t>Difference of actual(2 days) and assessed energy(11days) for May month 2013 bill</t>
  </si>
  <si>
    <t>Difference of actual energy (2 days) and assessed energy(11days) for May 2013 bill</t>
  </si>
  <si>
    <t>Note :Sharing taken from wk-11 abt bill 2013-14</t>
  </si>
  <si>
    <t>installed on dated 24/06/13,Roll over</t>
  </si>
  <si>
    <t>installed on dated 24/06/13,Roll Over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</si>
</sst>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20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3" fillId="21" borderId="0" xfId="0" applyFont="1" applyFill="1" applyBorder="1" applyAlignment="1">
      <alignment/>
    </xf>
    <xf numFmtId="0" fontId="20" fillId="21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1" fontId="49" fillId="21" borderId="0" xfId="0" applyNumberFormat="1" applyFont="1" applyFill="1" applyBorder="1" applyAlignment="1">
      <alignment horizontal="center"/>
    </xf>
    <xf numFmtId="0" fontId="19" fillId="21" borderId="11" xfId="0" applyFont="1" applyFill="1" applyBorder="1" applyAlignment="1">
      <alignment horizontal="center"/>
    </xf>
    <xf numFmtId="2" fontId="19" fillId="21" borderId="0" xfId="0" applyNumberFormat="1" applyFont="1" applyFill="1" applyBorder="1" applyAlignment="1">
      <alignment/>
    </xf>
    <xf numFmtId="1" fontId="19" fillId="21" borderId="0" xfId="0" applyNumberFormat="1" applyFont="1" applyFill="1" applyBorder="1" applyAlignment="1">
      <alignment horizontal="center"/>
    </xf>
    <xf numFmtId="2" fontId="0" fillId="21" borderId="0" xfId="0" applyNumberFormat="1" applyFont="1" applyFill="1" applyBorder="1" applyAlignment="1">
      <alignment horizontal="center"/>
    </xf>
    <xf numFmtId="0" fontId="0" fillId="21" borderId="0" xfId="0" applyFont="1" applyFill="1" applyBorder="1" applyAlignment="1">
      <alignment/>
    </xf>
    <xf numFmtId="0" fontId="49" fillId="21" borderId="0" xfId="0" applyFont="1" applyFill="1" applyAlignment="1">
      <alignment horizontal="center"/>
    </xf>
    <xf numFmtId="0" fontId="49" fillId="21" borderId="0" xfId="0" applyFont="1" applyFill="1" applyBorder="1" applyAlignment="1">
      <alignment horizontal="center"/>
    </xf>
    <xf numFmtId="0" fontId="49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left"/>
    </xf>
    <xf numFmtId="0" fontId="13" fillId="21" borderId="0" xfId="0" applyFont="1" applyFill="1" applyBorder="1" applyAlignment="1">
      <alignment horizontal="center"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Alignment="1">
      <alignment horizontal="left"/>
    </xf>
    <xf numFmtId="1" fontId="49" fillId="20" borderId="0" xfId="0" applyNumberFormat="1" applyFont="1" applyFill="1" applyAlignment="1">
      <alignment horizontal="center"/>
    </xf>
    <xf numFmtId="2" fontId="13" fillId="20" borderId="0" xfId="0" applyNumberFormat="1" applyFont="1" applyFill="1" applyAlignment="1">
      <alignment horizontal="center"/>
    </xf>
    <xf numFmtId="0" fontId="13" fillId="20" borderId="0" xfId="0" applyFont="1" applyFill="1" applyBorder="1" applyAlignment="1">
      <alignment/>
    </xf>
    <xf numFmtId="0" fontId="20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1" fontId="49" fillId="20" borderId="0" xfId="0" applyNumberFormat="1" applyFont="1" applyFill="1" applyAlignment="1">
      <alignment horizontal="left"/>
    </xf>
    <xf numFmtId="0" fontId="49" fillId="20" borderId="11" xfId="0" applyFont="1" applyFill="1" applyBorder="1" applyAlignment="1">
      <alignment horizontal="center"/>
    </xf>
    <xf numFmtId="0" fontId="49" fillId="20" borderId="0" xfId="0" applyFont="1" applyFill="1" applyBorder="1" applyAlignment="1">
      <alignment/>
    </xf>
    <xf numFmtId="0" fontId="0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wrapText="1"/>
    </xf>
    <xf numFmtId="0" fontId="20" fillId="21" borderId="11" xfId="0" applyFont="1" applyFill="1" applyBorder="1" applyAlignment="1">
      <alignment horizontal="center"/>
    </xf>
    <xf numFmtId="2" fontId="20" fillId="21" borderId="0" xfId="0" applyNumberFormat="1" applyFont="1" applyFill="1" applyBorder="1" applyAlignment="1">
      <alignment horizontal="left"/>
    </xf>
    <xf numFmtId="1" fontId="49" fillId="21" borderId="0" xfId="0" applyNumberFormat="1" applyFont="1" applyFill="1" applyBorder="1" applyAlignment="1">
      <alignment horizontal="left"/>
    </xf>
    <xf numFmtId="2" fontId="13" fillId="21" borderId="0" xfId="0" applyNumberFormat="1" applyFont="1" applyFill="1" applyBorder="1" applyAlignment="1">
      <alignment horizontal="center"/>
    </xf>
    <xf numFmtId="2" fontId="49" fillId="21" borderId="0" xfId="0" applyNumberFormat="1" applyFont="1" applyFill="1" applyBorder="1" applyAlignment="1">
      <alignment horizontal="left"/>
    </xf>
    <xf numFmtId="0" fontId="19" fillId="21" borderId="0" xfId="0" applyFont="1" applyFill="1" applyBorder="1" applyAlignment="1">
      <alignment horizontal="center"/>
    </xf>
    <xf numFmtId="175" fontId="20" fillId="20" borderId="15" xfId="0" applyNumberFormat="1" applyFont="1" applyFill="1" applyBorder="1" applyAlignment="1">
      <alignment horizontal="center"/>
    </xf>
    <xf numFmtId="170" fontId="23" fillId="0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="70" zoomScaleNormal="85" zoomScaleSheetLayoutView="70" zoomScalePageLayoutView="0" workbookViewId="0" topLeftCell="A127">
      <selection activeCell="I141" sqref="I141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245</v>
      </c>
      <c r="Q1" s="216" t="s">
        <v>416</v>
      </c>
    </row>
    <row r="2" spans="1:11" ht="15">
      <c r="A2" s="17" t="s">
        <v>246</v>
      </c>
      <c r="K2" s="98"/>
    </row>
    <row r="3" spans="1:8" ht="23.25">
      <c r="A3" s="223" t="s">
        <v>0</v>
      </c>
      <c r="H3" s="4"/>
    </row>
    <row r="4" spans="1:16" ht="24" thickBot="1">
      <c r="A4" s="223" t="s">
        <v>247</v>
      </c>
      <c r="G4" s="19"/>
      <c r="H4" s="19"/>
      <c r="I4" s="98" t="s">
        <v>407</v>
      </c>
      <c r="J4" s="19"/>
      <c r="K4" s="19"/>
      <c r="L4" s="19"/>
      <c r="M4" s="19"/>
      <c r="N4" s="98" t="s">
        <v>408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414</v>
      </c>
      <c r="H5" s="39" t="s">
        <v>415</v>
      </c>
      <c r="I5" s="39" t="s">
        <v>4</v>
      </c>
      <c r="J5" s="39" t="s">
        <v>5</v>
      </c>
      <c r="K5" s="40" t="s">
        <v>6</v>
      </c>
      <c r="L5" s="41" t="str">
        <f>G5</f>
        <v>FINAL READING 01/07/2013</v>
      </c>
      <c r="M5" s="39" t="str">
        <f>H5</f>
        <v>INTIAL READING 01/06/2013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355</v>
      </c>
      <c r="F9" s="436">
        <v>-1000</v>
      </c>
      <c r="G9" s="445">
        <v>998027</v>
      </c>
      <c r="H9" s="446">
        <v>998029</v>
      </c>
      <c r="I9" s="446">
        <f>G9-H9</f>
        <v>-2</v>
      </c>
      <c r="J9" s="446">
        <f aca="true" t="shared" si="0" ref="J9:J59">$F9*I9</f>
        <v>2000</v>
      </c>
      <c r="K9" s="453">
        <f aca="true" t="shared" si="1" ref="K9:K59">J9/1000000</f>
        <v>0.002</v>
      </c>
      <c r="L9" s="445">
        <v>999796</v>
      </c>
      <c r="M9" s="446">
        <v>999972</v>
      </c>
      <c r="N9" s="446">
        <f>L9-M9</f>
        <v>-176</v>
      </c>
      <c r="O9" s="446">
        <f aca="true" t="shared" si="2" ref="O9:O59">$F9*N9</f>
        <v>176000</v>
      </c>
      <c r="P9" s="453">
        <f aca="true" t="shared" si="3" ref="P9:P59">O9/1000000</f>
        <v>0.176</v>
      </c>
      <c r="Q9" s="735"/>
    </row>
    <row r="10" spans="1:17" ht="16.5">
      <c r="A10" s="350">
        <v>2</v>
      </c>
      <c r="B10" s="456" t="s">
        <v>389</v>
      </c>
      <c r="C10" s="436">
        <v>5128432</v>
      </c>
      <c r="D10" s="464" t="s">
        <v>12</v>
      </c>
      <c r="E10" s="426" t="s">
        <v>355</v>
      </c>
      <c r="F10" s="436">
        <v>-1000</v>
      </c>
      <c r="G10" s="442">
        <v>201</v>
      </c>
      <c r="H10" s="443">
        <v>201</v>
      </c>
      <c r="I10" s="443">
        <f>G10-H10</f>
        <v>0</v>
      </c>
      <c r="J10" s="443">
        <f t="shared" si="0"/>
        <v>0</v>
      </c>
      <c r="K10" s="444">
        <f t="shared" si="1"/>
        <v>0</v>
      </c>
      <c r="L10" s="442">
        <v>999270</v>
      </c>
      <c r="M10" s="443">
        <v>999283</v>
      </c>
      <c r="N10" s="443">
        <f>L10-M10</f>
        <v>-13</v>
      </c>
      <c r="O10" s="443">
        <f t="shared" si="2"/>
        <v>13000</v>
      </c>
      <c r="P10" s="444">
        <f t="shared" si="3"/>
        <v>0.013</v>
      </c>
      <c r="Q10" s="700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355</v>
      </c>
      <c r="F11" s="436">
        <v>-1000</v>
      </c>
      <c r="G11" s="442">
        <v>12522</v>
      </c>
      <c r="H11" s="443">
        <v>12500</v>
      </c>
      <c r="I11" s="443">
        <f aca="true" t="shared" si="4" ref="I11:I59">G11-H11</f>
        <v>22</v>
      </c>
      <c r="J11" s="443">
        <f t="shared" si="0"/>
        <v>-22000</v>
      </c>
      <c r="K11" s="444">
        <f t="shared" si="1"/>
        <v>-0.022</v>
      </c>
      <c r="L11" s="442">
        <v>996258</v>
      </c>
      <c r="M11" s="443">
        <v>996372</v>
      </c>
      <c r="N11" s="443">
        <f>L11-M11</f>
        <v>-114</v>
      </c>
      <c r="O11" s="443">
        <f t="shared" si="2"/>
        <v>114000</v>
      </c>
      <c r="P11" s="444">
        <f t="shared" si="3"/>
        <v>0.114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355</v>
      </c>
      <c r="F13" s="436">
        <v>-1000</v>
      </c>
      <c r="G13" s="442">
        <v>976178</v>
      </c>
      <c r="H13" s="443">
        <v>976178</v>
      </c>
      <c r="I13" s="443">
        <f t="shared" si="4"/>
        <v>0</v>
      </c>
      <c r="J13" s="443">
        <f t="shared" si="0"/>
        <v>0</v>
      </c>
      <c r="K13" s="444">
        <f t="shared" si="1"/>
        <v>0</v>
      </c>
      <c r="L13" s="442">
        <v>977091</v>
      </c>
      <c r="M13" s="443">
        <v>977534</v>
      </c>
      <c r="N13" s="443">
        <f>L13-M13</f>
        <v>-443</v>
      </c>
      <c r="O13" s="443">
        <f t="shared" si="2"/>
        <v>443000</v>
      </c>
      <c r="P13" s="444">
        <f t="shared" si="3"/>
        <v>0.443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355</v>
      </c>
      <c r="F14" s="436">
        <v>-1000</v>
      </c>
      <c r="G14" s="442">
        <v>918597</v>
      </c>
      <c r="H14" s="443">
        <v>918611</v>
      </c>
      <c r="I14" s="443">
        <f t="shared" si="4"/>
        <v>-14</v>
      </c>
      <c r="J14" s="443">
        <f t="shared" si="0"/>
        <v>14000</v>
      </c>
      <c r="K14" s="444">
        <f t="shared" si="1"/>
        <v>0.014</v>
      </c>
      <c r="L14" s="442">
        <v>943911</v>
      </c>
      <c r="M14" s="443">
        <v>945978</v>
      </c>
      <c r="N14" s="443">
        <f>L14-M14</f>
        <v>-2067</v>
      </c>
      <c r="O14" s="443">
        <f t="shared" si="2"/>
        <v>2067000</v>
      </c>
      <c r="P14" s="444">
        <f t="shared" si="3"/>
        <v>2.067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355</v>
      </c>
      <c r="F16" s="436">
        <v>-1000</v>
      </c>
      <c r="G16" s="442">
        <v>18595</v>
      </c>
      <c r="H16" s="443">
        <v>18602</v>
      </c>
      <c r="I16" s="443">
        <f t="shared" si="4"/>
        <v>-7</v>
      </c>
      <c r="J16" s="443">
        <f t="shared" si="0"/>
        <v>7000</v>
      </c>
      <c r="K16" s="444">
        <f t="shared" si="1"/>
        <v>0.007</v>
      </c>
      <c r="L16" s="442">
        <v>17136</v>
      </c>
      <c r="M16" s="443">
        <v>17144</v>
      </c>
      <c r="N16" s="443">
        <f>L16-M16</f>
        <v>-8</v>
      </c>
      <c r="O16" s="443">
        <f t="shared" si="2"/>
        <v>8000</v>
      </c>
      <c r="P16" s="444">
        <f t="shared" si="3"/>
        <v>0.008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355</v>
      </c>
      <c r="F17" s="436">
        <v>-1000</v>
      </c>
      <c r="G17" s="442">
        <v>19245</v>
      </c>
      <c r="H17" s="443">
        <v>19253</v>
      </c>
      <c r="I17" s="443">
        <f t="shared" si="4"/>
        <v>-8</v>
      </c>
      <c r="J17" s="443">
        <f t="shared" si="0"/>
        <v>8000</v>
      </c>
      <c r="K17" s="444">
        <f t="shared" si="1"/>
        <v>0.008</v>
      </c>
      <c r="L17" s="442">
        <v>13128</v>
      </c>
      <c r="M17" s="443">
        <v>13137</v>
      </c>
      <c r="N17" s="443">
        <f>L17-M17</f>
        <v>-9</v>
      </c>
      <c r="O17" s="443">
        <f t="shared" si="2"/>
        <v>9000</v>
      </c>
      <c r="P17" s="444">
        <f t="shared" si="3"/>
        <v>0.009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355</v>
      </c>
      <c r="F18" s="436">
        <v>-1250</v>
      </c>
      <c r="G18" s="442">
        <v>17111</v>
      </c>
      <c r="H18" s="443">
        <v>17111</v>
      </c>
      <c r="I18" s="443">
        <f>G18-H18</f>
        <v>0</v>
      </c>
      <c r="J18" s="443">
        <f t="shared" si="0"/>
        <v>0</v>
      </c>
      <c r="K18" s="444">
        <f t="shared" si="1"/>
        <v>0</v>
      </c>
      <c r="L18" s="442">
        <v>995946</v>
      </c>
      <c r="M18" s="443">
        <v>996475</v>
      </c>
      <c r="N18" s="443">
        <f>L18-M18</f>
        <v>-529</v>
      </c>
      <c r="O18" s="443">
        <f t="shared" si="2"/>
        <v>661250</v>
      </c>
      <c r="P18" s="444">
        <f t="shared" si="3"/>
        <v>0.66125</v>
      </c>
      <c r="Q18" s="615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355</v>
      </c>
      <c r="F19" s="436">
        <v>-1000</v>
      </c>
      <c r="G19" s="442">
        <v>13307</v>
      </c>
      <c r="H19" s="443">
        <v>13311</v>
      </c>
      <c r="I19" s="443">
        <f t="shared" si="4"/>
        <v>-4</v>
      </c>
      <c r="J19" s="443">
        <f t="shared" si="0"/>
        <v>4000</v>
      </c>
      <c r="K19" s="444">
        <f t="shared" si="1"/>
        <v>0.004</v>
      </c>
      <c r="L19" s="442">
        <v>985848</v>
      </c>
      <c r="M19" s="443">
        <v>986514</v>
      </c>
      <c r="N19" s="443">
        <f>L19-M19</f>
        <v>-666</v>
      </c>
      <c r="O19" s="443">
        <f t="shared" si="2"/>
        <v>666000</v>
      </c>
      <c r="P19" s="444">
        <f t="shared" si="3"/>
        <v>0.666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355</v>
      </c>
      <c r="F21" s="436">
        <v>-1000</v>
      </c>
      <c r="G21" s="442">
        <v>30941</v>
      </c>
      <c r="H21" s="443">
        <v>30985</v>
      </c>
      <c r="I21" s="443">
        <f t="shared" si="4"/>
        <v>-44</v>
      </c>
      <c r="J21" s="443">
        <f t="shared" si="0"/>
        <v>44000</v>
      </c>
      <c r="K21" s="444">
        <f t="shared" si="1"/>
        <v>0.044</v>
      </c>
      <c r="L21" s="442">
        <v>9232</v>
      </c>
      <c r="M21" s="443">
        <v>9460</v>
      </c>
      <c r="N21" s="443">
        <f>L21-M21</f>
        <v>-228</v>
      </c>
      <c r="O21" s="443">
        <f t="shared" si="2"/>
        <v>228000</v>
      </c>
      <c r="P21" s="444">
        <f t="shared" si="3"/>
        <v>0.228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355</v>
      </c>
      <c r="F22" s="436">
        <v>-1000</v>
      </c>
      <c r="G22" s="442">
        <v>996580</v>
      </c>
      <c r="H22" s="443">
        <v>996649</v>
      </c>
      <c r="I22" s="443">
        <f t="shared" si="4"/>
        <v>-69</v>
      </c>
      <c r="J22" s="443">
        <f t="shared" si="0"/>
        <v>69000</v>
      </c>
      <c r="K22" s="444">
        <f t="shared" si="1"/>
        <v>0.069</v>
      </c>
      <c r="L22" s="442">
        <v>3879</v>
      </c>
      <c r="M22" s="443">
        <v>4047</v>
      </c>
      <c r="N22" s="443">
        <f>L22-M22</f>
        <v>-168</v>
      </c>
      <c r="O22" s="443">
        <f t="shared" si="2"/>
        <v>168000</v>
      </c>
      <c r="P22" s="444">
        <f t="shared" si="3"/>
        <v>0.168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355</v>
      </c>
      <c r="F23" s="436">
        <v>-1000</v>
      </c>
      <c r="G23" s="442">
        <v>996568</v>
      </c>
      <c r="H23" s="443">
        <v>996603</v>
      </c>
      <c r="I23" s="443">
        <f>G23-H23</f>
        <v>-35</v>
      </c>
      <c r="J23" s="443">
        <f t="shared" si="0"/>
        <v>35000</v>
      </c>
      <c r="K23" s="444">
        <f t="shared" si="1"/>
        <v>0.035</v>
      </c>
      <c r="L23" s="442">
        <v>999665</v>
      </c>
      <c r="M23" s="443">
        <v>999713</v>
      </c>
      <c r="N23" s="443">
        <f>L23-M23</f>
        <v>-48</v>
      </c>
      <c r="O23" s="443">
        <f t="shared" si="2"/>
        <v>48000</v>
      </c>
      <c r="P23" s="444">
        <f t="shared" si="3"/>
        <v>0.048</v>
      </c>
      <c r="Q23" s="615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355</v>
      </c>
      <c r="F24" s="436">
        <v>1000</v>
      </c>
      <c r="G24" s="442">
        <v>923694</v>
      </c>
      <c r="H24" s="443">
        <v>924528</v>
      </c>
      <c r="I24" s="443">
        <f t="shared" si="4"/>
        <v>-834</v>
      </c>
      <c r="J24" s="443">
        <f t="shared" si="0"/>
        <v>-834000</v>
      </c>
      <c r="K24" s="444">
        <f t="shared" si="1"/>
        <v>-0.834</v>
      </c>
      <c r="L24" s="442">
        <v>920513</v>
      </c>
      <c r="M24" s="443">
        <v>920532</v>
      </c>
      <c r="N24" s="443">
        <f>L24-M24</f>
        <v>-19</v>
      </c>
      <c r="O24" s="443">
        <f t="shared" si="2"/>
        <v>-19000</v>
      </c>
      <c r="P24" s="444">
        <f t="shared" si="3"/>
        <v>-0.019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355</v>
      </c>
      <c r="F26" s="436">
        <v>-1000</v>
      </c>
      <c r="G26" s="442">
        <v>995663</v>
      </c>
      <c r="H26" s="443">
        <v>995672</v>
      </c>
      <c r="I26" s="443">
        <f t="shared" si="4"/>
        <v>-9</v>
      </c>
      <c r="J26" s="443">
        <f t="shared" si="0"/>
        <v>9000</v>
      </c>
      <c r="K26" s="444">
        <f t="shared" si="1"/>
        <v>0.009</v>
      </c>
      <c r="L26" s="442">
        <v>16920</v>
      </c>
      <c r="M26" s="443">
        <v>16913</v>
      </c>
      <c r="N26" s="443">
        <f>L26-M26</f>
        <v>7</v>
      </c>
      <c r="O26" s="443">
        <f t="shared" si="2"/>
        <v>-7000</v>
      </c>
      <c r="P26" s="444">
        <f t="shared" si="3"/>
        <v>-0.007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355</v>
      </c>
      <c r="F27" s="436">
        <v>-1000</v>
      </c>
      <c r="G27" s="442">
        <v>1123</v>
      </c>
      <c r="H27" s="443">
        <v>1132</v>
      </c>
      <c r="I27" s="443">
        <f t="shared" si="4"/>
        <v>-9</v>
      </c>
      <c r="J27" s="443">
        <f t="shared" si="0"/>
        <v>9000</v>
      </c>
      <c r="K27" s="444">
        <f t="shared" si="1"/>
        <v>0.009</v>
      </c>
      <c r="L27" s="442">
        <v>19647</v>
      </c>
      <c r="M27" s="443">
        <v>19629</v>
      </c>
      <c r="N27" s="443">
        <f>L27-M27</f>
        <v>18</v>
      </c>
      <c r="O27" s="443">
        <f t="shared" si="2"/>
        <v>-18000</v>
      </c>
      <c r="P27" s="444">
        <f t="shared" si="3"/>
        <v>-0.018</v>
      </c>
      <c r="Q27" s="181"/>
    </row>
    <row r="28" spans="1:17" ht="15.75" customHeight="1">
      <c r="A28" s="350">
        <v>16</v>
      </c>
      <c r="B28" s="456" t="s">
        <v>17</v>
      </c>
      <c r="C28" s="436">
        <v>4902500</v>
      </c>
      <c r="D28" s="464" t="s">
        <v>12</v>
      </c>
      <c r="E28" s="426" t="s">
        <v>355</v>
      </c>
      <c r="F28" s="436">
        <v>-1000</v>
      </c>
      <c r="G28" s="442">
        <v>85</v>
      </c>
      <c r="H28" s="443">
        <v>84</v>
      </c>
      <c r="I28" s="443">
        <f t="shared" si="4"/>
        <v>1</v>
      </c>
      <c r="J28" s="443">
        <f t="shared" si="0"/>
        <v>-1000</v>
      </c>
      <c r="K28" s="444">
        <f t="shared" si="1"/>
        <v>-0.001</v>
      </c>
      <c r="L28" s="442">
        <v>20018</v>
      </c>
      <c r="M28" s="443">
        <v>19941</v>
      </c>
      <c r="N28" s="443">
        <f>L28-M28</f>
        <v>77</v>
      </c>
      <c r="O28" s="443">
        <f t="shared" si="2"/>
        <v>-77000</v>
      </c>
      <c r="P28" s="444">
        <f t="shared" si="3"/>
        <v>-0.077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350">
        <v>17</v>
      </c>
      <c r="B31" s="456" t="s">
        <v>29</v>
      </c>
      <c r="C31" s="436">
        <v>4864800</v>
      </c>
      <c r="D31" s="464" t="s">
        <v>12</v>
      </c>
      <c r="E31" s="426" t="s">
        <v>355</v>
      </c>
      <c r="F31" s="436">
        <v>200</v>
      </c>
      <c r="G31" s="445">
        <v>0</v>
      </c>
      <c r="H31" s="446">
        <v>0</v>
      </c>
      <c r="I31" s="446">
        <f>G31-H31</f>
        <v>0</v>
      </c>
      <c r="J31" s="446">
        <f t="shared" si="0"/>
        <v>0</v>
      </c>
      <c r="K31" s="453">
        <f t="shared" si="1"/>
        <v>0</v>
      </c>
      <c r="L31" s="445">
        <v>997164</v>
      </c>
      <c r="M31" s="446">
        <v>999670</v>
      </c>
      <c r="N31" s="446">
        <f aca="true" t="shared" si="5" ref="N31:N36">L31-M31</f>
        <v>-2506</v>
      </c>
      <c r="O31" s="446">
        <f t="shared" si="2"/>
        <v>-501200</v>
      </c>
      <c r="P31" s="453">
        <f t="shared" si="3"/>
        <v>-0.5012</v>
      </c>
      <c r="Q31" s="582"/>
    </row>
    <row r="32" spans="1:17" ht="15.75" customHeight="1">
      <c r="A32" s="350">
        <v>18</v>
      </c>
      <c r="B32" s="456" t="s">
        <v>30</v>
      </c>
      <c r="C32" s="436">
        <v>4864887</v>
      </c>
      <c r="D32" s="464" t="s">
        <v>12</v>
      </c>
      <c r="E32" s="426" t="s">
        <v>355</v>
      </c>
      <c r="F32" s="436">
        <v>1000</v>
      </c>
      <c r="G32" s="442">
        <v>246</v>
      </c>
      <c r="H32" s="443">
        <v>246</v>
      </c>
      <c r="I32" s="443">
        <f t="shared" si="4"/>
        <v>0</v>
      </c>
      <c r="J32" s="443">
        <f t="shared" si="0"/>
        <v>0</v>
      </c>
      <c r="K32" s="444">
        <f t="shared" si="1"/>
        <v>0</v>
      </c>
      <c r="L32" s="442">
        <v>29764</v>
      </c>
      <c r="M32" s="443">
        <v>29931</v>
      </c>
      <c r="N32" s="443">
        <f t="shared" si="5"/>
        <v>-167</v>
      </c>
      <c r="O32" s="443">
        <f t="shared" si="2"/>
        <v>-167000</v>
      </c>
      <c r="P32" s="444">
        <f t="shared" si="3"/>
        <v>-0.167</v>
      </c>
      <c r="Q32" s="181"/>
    </row>
    <row r="33" spans="1:17" ht="15.75" customHeight="1">
      <c r="A33" s="350">
        <v>19</v>
      </c>
      <c r="B33" s="456" t="s">
        <v>31</v>
      </c>
      <c r="C33" s="436">
        <v>4864798</v>
      </c>
      <c r="D33" s="464" t="s">
        <v>12</v>
      </c>
      <c r="E33" s="426" t="s">
        <v>355</v>
      </c>
      <c r="F33" s="436">
        <v>100</v>
      </c>
      <c r="G33" s="442">
        <v>2335</v>
      </c>
      <c r="H33" s="443">
        <v>2335</v>
      </c>
      <c r="I33" s="443">
        <f t="shared" si="4"/>
        <v>0</v>
      </c>
      <c r="J33" s="443">
        <f t="shared" si="0"/>
        <v>0</v>
      </c>
      <c r="K33" s="444">
        <f t="shared" si="1"/>
        <v>0</v>
      </c>
      <c r="L33" s="442">
        <v>149420</v>
      </c>
      <c r="M33" s="443">
        <v>141186</v>
      </c>
      <c r="N33" s="443">
        <f t="shared" si="5"/>
        <v>8234</v>
      </c>
      <c r="O33" s="443">
        <f t="shared" si="2"/>
        <v>823400</v>
      </c>
      <c r="P33" s="444">
        <f t="shared" si="3"/>
        <v>0.8234</v>
      </c>
      <c r="Q33" s="181"/>
    </row>
    <row r="34" spans="1:17" ht="15.75" customHeight="1">
      <c r="A34" s="350">
        <v>20</v>
      </c>
      <c r="B34" s="456" t="s">
        <v>32</v>
      </c>
      <c r="C34" s="436">
        <v>4864799</v>
      </c>
      <c r="D34" s="464" t="s">
        <v>12</v>
      </c>
      <c r="E34" s="426" t="s">
        <v>355</v>
      </c>
      <c r="F34" s="436">
        <v>100</v>
      </c>
      <c r="G34" s="442">
        <v>4776</v>
      </c>
      <c r="H34" s="443">
        <v>4776</v>
      </c>
      <c r="I34" s="443">
        <f t="shared" si="4"/>
        <v>0</v>
      </c>
      <c r="J34" s="443">
        <f t="shared" si="0"/>
        <v>0</v>
      </c>
      <c r="K34" s="444">
        <f t="shared" si="1"/>
        <v>0</v>
      </c>
      <c r="L34" s="442">
        <v>220632</v>
      </c>
      <c r="M34" s="443">
        <v>215656</v>
      </c>
      <c r="N34" s="443">
        <f t="shared" si="5"/>
        <v>4976</v>
      </c>
      <c r="O34" s="443">
        <f t="shared" si="2"/>
        <v>497600</v>
      </c>
      <c r="P34" s="444">
        <f t="shared" si="3"/>
        <v>0.4976</v>
      </c>
      <c r="Q34" s="181"/>
    </row>
    <row r="35" spans="1:17" ht="15.75" customHeight="1">
      <c r="A35" s="350">
        <v>21</v>
      </c>
      <c r="B35" s="456" t="s">
        <v>33</v>
      </c>
      <c r="C35" s="436">
        <v>4864888</v>
      </c>
      <c r="D35" s="464" t="s">
        <v>12</v>
      </c>
      <c r="E35" s="426" t="s">
        <v>355</v>
      </c>
      <c r="F35" s="436">
        <v>1000</v>
      </c>
      <c r="G35" s="442">
        <v>996022</v>
      </c>
      <c r="H35" s="443">
        <v>996022</v>
      </c>
      <c r="I35" s="443">
        <f t="shared" si="4"/>
        <v>0</v>
      </c>
      <c r="J35" s="443">
        <f t="shared" si="0"/>
        <v>0</v>
      </c>
      <c r="K35" s="444">
        <f t="shared" si="1"/>
        <v>0</v>
      </c>
      <c r="L35" s="442">
        <v>4092</v>
      </c>
      <c r="M35" s="443">
        <v>3626</v>
      </c>
      <c r="N35" s="443">
        <f t="shared" si="5"/>
        <v>466</v>
      </c>
      <c r="O35" s="443">
        <f t="shared" si="2"/>
        <v>466000</v>
      </c>
      <c r="P35" s="444">
        <f t="shared" si="3"/>
        <v>0.466</v>
      </c>
      <c r="Q35" s="181"/>
    </row>
    <row r="36" spans="1:17" ht="21" customHeight="1">
      <c r="A36" s="350">
        <v>22</v>
      </c>
      <c r="B36" s="456" t="s">
        <v>383</v>
      </c>
      <c r="C36" s="436">
        <v>5128402</v>
      </c>
      <c r="D36" s="464" t="s">
        <v>12</v>
      </c>
      <c r="E36" s="426" t="s">
        <v>355</v>
      </c>
      <c r="F36" s="436">
        <v>1000</v>
      </c>
      <c r="G36" s="442">
        <v>999940</v>
      </c>
      <c r="H36" s="443">
        <v>999940</v>
      </c>
      <c r="I36" s="443">
        <f>G36-H36</f>
        <v>0</v>
      </c>
      <c r="J36" s="443">
        <f t="shared" si="0"/>
        <v>0</v>
      </c>
      <c r="K36" s="444">
        <f t="shared" si="1"/>
        <v>0</v>
      </c>
      <c r="L36" s="442">
        <v>7596</v>
      </c>
      <c r="M36" s="443">
        <v>6446</v>
      </c>
      <c r="N36" s="443">
        <f t="shared" si="5"/>
        <v>1150</v>
      </c>
      <c r="O36" s="443">
        <f t="shared" si="2"/>
        <v>1150000</v>
      </c>
      <c r="P36" s="444">
        <f t="shared" si="3"/>
        <v>1.15</v>
      </c>
      <c r="Q36" s="615"/>
    </row>
    <row r="37" spans="1:17" ht="15.75" customHeight="1">
      <c r="A37" s="350"/>
      <c r="B37" s="458" t="s">
        <v>34</v>
      </c>
      <c r="C37" s="436"/>
      <c r="D37" s="464"/>
      <c r="E37" s="426"/>
      <c r="F37" s="436"/>
      <c r="G37" s="442"/>
      <c r="H37" s="443"/>
      <c r="I37" s="443"/>
      <c r="J37" s="443"/>
      <c r="K37" s="444"/>
      <c r="L37" s="442"/>
      <c r="M37" s="443"/>
      <c r="N37" s="443"/>
      <c r="O37" s="443"/>
      <c r="P37" s="444"/>
      <c r="Q37" s="181"/>
    </row>
    <row r="38" spans="1:17" ht="15.75" customHeight="1">
      <c r="A38" s="350">
        <v>23</v>
      </c>
      <c r="B38" s="456" t="s">
        <v>380</v>
      </c>
      <c r="C38" s="436">
        <v>4865057</v>
      </c>
      <c r="D38" s="464" t="s">
        <v>12</v>
      </c>
      <c r="E38" s="426" t="s">
        <v>355</v>
      </c>
      <c r="F38" s="436">
        <v>1000</v>
      </c>
      <c r="G38" s="442">
        <v>647818</v>
      </c>
      <c r="H38" s="443">
        <v>647820</v>
      </c>
      <c r="I38" s="443">
        <f t="shared" si="4"/>
        <v>-2</v>
      </c>
      <c r="J38" s="443">
        <f t="shared" si="0"/>
        <v>-2000</v>
      </c>
      <c r="K38" s="444">
        <f t="shared" si="1"/>
        <v>-0.002</v>
      </c>
      <c r="L38" s="442">
        <v>799331</v>
      </c>
      <c r="M38" s="443">
        <v>800098</v>
      </c>
      <c r="N38" s="443">
        <f>L38-M38</f>
        <v>-767</v>
      </c>
      <c r="O38" s="443">
        <f t="shared" si="2"/>
        <v>-767000</v>
      </c>
      <c r="P38" s="444">
        <f t="shared" si="3"/>
        <v>-0.767</v>
      </c>
      <c r="Q38" s="615"/>
    </row>
    <row r="39" spans="1:17" ht="15.75" customHeight="1">
      <c r="A39" s="350">
        <v>24</v>
      </c>
      <c r="B39" s="456" t="s">
        <v>381</v>
      </c>
      <c r="C39" s="436">
        <v>4865058</v>
      </c>
      <c r="D39" s="464" t="s">
        <v>12</v>
      </c>
      <c r="E39" s="426" t="s">
        <v>355</v>
      </c>
      <c r="F39" s="436">
        <v>1000</v>
      </c>
      <c r="G39" s="442">
        <v>655826</v>
      </c>
      <c r="H39" s="443">
        <v>655851</v>
      </c>
      <c r="I39" s="443">
        <f t="shared" si="4"/>
        <v>-25</v>
      </c>
      <c r="J39" s="443">
        <f t="shared" si="0"/>
        <v>-25000</v>
      </c>
      <c r="K39" s="444">
        <f t="shared" si="1"/>
        <v>-0.025</v>
      </c>
      <c r="L39" s="442">
        <v>832559</v>
      </c>
      <c r="M39" s="443">
        <v>832917</v>
      </c>
      <c r="N39" s="443">
        <f>L39-M39</f>
        <v>-358</v>
      </c>
      <c r="O39" s="443">
        <f t="shared" si="2"/>
        <v>-358000</v>
      </c>
      <c r="P39" s="444">
        <f t="shared" si="3"/>
        <v>-0.358</v>
      </c>
      <c r="Q39" s="615"/>
    </row>
    <row r="40" spans="1:17" ht="15.75" customHeight="1">
      <c r="A40" s="350">
        <v>25</v>
      </c>
      <c r="B40" s="456" t="s">
        <v>35</v>
      </c>
      <c r="C40" s="436">
        <v>4864889</v>
      </c>
      <c r="D40" s="464" t="s">
        <v>12</v>
      </c>
      <c r="E40" s="426" t="s">
        <v>355</v>
      </c>
      <c r="F40" s="436">
        <v>1000</v>
      </c>
      <c r="G40" s="442">
        <v>992285</v>
      </c>
      <c r="H40" s="443">
        <v>992279</v>
      </c>
      <c r="I40" s="443">
        <f t="shared" si="4"/>
        <v>6</v>
      </c>
      <c r="J40" s="443">
        <f t="shared" si="0"/>
        <v>6000</v>
      </c>
      <c r="K40" s="444">
        <f t="shared" si="1"/>
        <v>0.006</v>
      </c>
      <c r="L40" s="442">
        <v>998509</v>
      </c>
      <c r="M40" s="443">
        <v>998330</v>
      </c>
      <c r="N40" s="443">
        <f>L40-M40</f>
        <v>179</v>
      </c>
      <c r="O40" s="443">
        <f t="shared" si="2"/>
        <v>179000</v>
      </c>
      <c r="P40" s="444">
        <f t="shared" si="3"/>
        <v>0.179</v>
      </c>
      <c r="Q40" s="181"/>
    </row>
    <row r="41" spans="1:17" ht="15.75" customHeight="1">
      <c r="A41" s="350">
        <v>26</v>
      </c>
      <c r="B41" s="456" t="s">
        <v>36</v>
      </c>
      <c r="C41" s="436">
        <v>5128405</v>
      </c>
      <c r="D41" s="464" t="s">
        <v>12</v>
      </c>
      <c r="E41" s="426" t="s">
        <v>355</v>
      </c>
      <c r="F41" s="436">
        <v>500</v>
      </c>
      <c r="G41" s="442">
        <v>1052</v>
      </c>
      <c r="H41" s="443">
        <v>1052</v>
      </c>
      <c r="I41" s="443">
        <f t="shared" si="4"/>
        <v>0</v>
      </c>
      <c r="J41" s="443">
        <f t="shared" si="0"/>
        <v>0</v>
      </c>
      <c r="K41" s="444">
        <f t="shared" si="1"/>
        <v>0</v>
      </c>
      <c r="L41" s="442">
        <v>1239</v>
      </c>
      <c r="M41" s="443">
        <v>479</v>
      </c>
      <c r="N41" s="443">
        <f>L41-M41</f>
        <v>760</v>
      </c>
      <c r="O41" s="443">
        <f t="shared" si="2"/>
        <v>380000</v>
      </c>
      <c r="P41" s="444">
        <f t="shared" si="3"/>
        <v>0.38</v>
      </c>
      <c r="Q41" s="181"/>
    </row>
    <row r="42" spans="1:17" ht="16.5" customHeight="1">
      <c r="A42" s="350"/>
      <c r="B42" s="457" t="s">
        <v>37</v>
      </c>
      <c r="C42" s="436"/>
      <c r="D42" s="465"/>
      <c r="E42" s="426"/>
      <c r="F42" s="436"/>
      <c r="G42" s="442"/>
      <c r="H42" s="443"/>
      <c r="I42" s="443"/>
      <c r="J42" s="443"/>
      <c r="K42" s="444"/>
      <c r="L42" s="442"/>
      <c r="M42" s="443"/>
      <c r="N42" s="443"/>
      <c r="O42" s="443"/>
      <c r="P42" s="444"/>
      <c r="Q42" s="181"/>
    </row>
    <row r="43" spans="1:17" ht="17.25" customHeight="1">
      <c r="A43" s="350">
        <v>27</v>
      </c>
      <c r="B43" s="456" t="s">
        <v>38</v>
      </c>
      <c r="C43" s="436">
        <v>4865054</v>
      </c>
      <c r="D43" s="464" t="s">
        <v>12</v>
      </c>
      <c r="E43" s="426" t="s">
        <v>355</v>
      </c>
      <c r="F43" s="436">
        <v>-1000</v>
      </c>
      <c r="G43" s="442">
        <v>14096</v>
      </c>
      <c r="H43" s="443">
        <v>13792</v>
      </c>
      <c r="I43" s="443">
        <f t="shared" si="4"/>
        <v>304</v>
      </c>
      <c r="J43" s="443">
        <f t="shared" si="0"/>
        <v>-304000</v>
      </c>
      <c r="K43" s="444">
        <f t="shared" si="1"/>
        <v>-0.304</v>
      </c>
      <c r="L43" s="442">
        <v>981924</v>
      </c>
      <c r="M43" s="443">
        <v>982054</v>
      </c>
      <c r="N43" s="443">
        <f>L43-M43</f>
        <v>-130</v>
      </c>
      <c r="O43" s="443">
        <f t="shared" si="2"/>
        <v>130000</v>
      </c>
      <c r="P43" s="444">
        <f t="shared" si="3"/>
        <v>0.13</v>
      </c>
      <c r="Q43" s="181"/>
    </row>
    <row r="44" spans="1:17" ht="24" customHeight="1">
      <c r="A44" s="350">
        <v>28</v>
      </c>
      <c r="B44" s="456" t="s">
        <v>16</v>
      </c>
      <c r="C44" s="436">
        <v>4865036</v>
      </c>
      <c r="D44" s="464" t="s">
        <v>12</v>
      </c>
      <c r="E44" s="426" t="s">
        <v>355</v>
      </c>
      <c r="F44" s="436">
        <v>-1000</v>
      </c>
      <c r="G44" s="350">
        <v>1000289</v>
      </c>
      <c r="H44" s="351">
        <v>999870</v>
      </c>
      <c r="I44" s="351">
        <f>G44-H44</f>
        <v>419</v>
      </c>
      <c r="J44" s="351">
        <f t="shared" si="0"/>
        <v>-419000</v>
      </c>
      <c r="K44" s="744">
        <f t="shared" si="1"/>
        <v>-0.419</v>
      </c>
      <c r="L44" s="350">
        <v>999848</v>
      </c>
      <c r="M44" s="351">
        <v>999951</v>
      </c>
      <c r="N44" s="351">
        <f>L44-M44</f>
        <v>-103</v>
      </c>
      <c r="O44" s="351">
        <f t="shared" si="2"/>
        <v>103000</v>
      </c>
      <c r="P44" s="744">
        <f t="shared" si="3"/>
        <v>0.103</v>
      </c>
      <c r="Q44" s="778" t="s">
        <v>418</v>
      </c>
    </row>
    <row r="45" spans="1:17" ht="15.75" customHeight="1">
      <c r="A45" s="350"/>
      <c r="B45" s="457" t="s">
        <v>39</v>
      </c>
      <c r="C45" s="436"/>
      <c r="D45" s="465"/>
      <c r="E45" s="426"/>
      <c r="F45" s="436"/>
      <c r="G45" s="442"/>
      <c r="H45" s="443"/>
      <c r="I45" s="443"/>
      <c r="J45" s="443"/>
      <c r="K45" s="444"/>
      <c r="L45" s="442"/>
      <c r="M45" s="443"/>
      <c r="N45" s="443"/>
      <c r="O45" s="443"/>
      <c r="P45" s="444"/>
      <c r="Q45" s="181"/>
    </row>
    <row r="46" spans="1:17" ht="15.75" customHeight="1">
      <c r="A46" s="350">
        <v>29</v>
      </c>
      <c r="B46" s="456" t="s">
        <v>40</v>
      </c>
      <c r="C46" s="436">
        <v>4865056</v>
      </c>
      <c r="D46" s="464" t="s">
        <v>12</v>
      </c>
      <c r="E46" s="426" t="s">
        <v>355</v>
      </c>
      <c r="F46" s="436">
        <v>-1000</v>
      </c>
      <c r="G46" s="442">
        <v>992511</v>
      </c>
      <c r="H46" s="443">
        <v>992489</v>
      </c>
      <c r="I46" s="443">
        <f t="shared" si="4"/>
        <v>22</v>
      </c>
      <c r="J46" s="443">
        <f t="shared" si="0"/>
        <v>-22000</v>
      </c>
      <c r="K46" s="444">
        <f t="shared" si="1"/>
        <v>-0.022</v>
      </c>
      <c r="L46" s="442">
        <v>927525</v>
      </c>
      <c r="M46" s="443">
        <v>927896</v>
      </c>
      <c r="N46" s="443">
        <f>L46-M46</f>
        <v>-371</v>
      </c>
      <c r="O46" s="443">
        <f t="shared" si="2"/>
        <v>371000</v>
      </c>
      <c r="P46" s="444">
        <f t="shared" si="3"/>
        <v>0.371</v>
      </c>
      <c r="Q46" s="181"/>
    </row>
    <row r="47" spans="1:17" ht="15.75" customHeight="1">
      <c r="A47" s="350"/>
      <c r="B47" s="457" t="s">
        <v>391</v>
      </c>
      <c r="C47" s="436"/>
      <c r="D47" s="464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8.75" customHeight="1">
      <c r="A48" s="350">
        <v>30</v>
      </c>
      <c r="B48" s="456" t="s">
        <v>398</v>
      </c>
      <c r="C48" s="436">
        <v>4865049</v>
      </c>
      <c r="D48" s="464" t="s">
        <v>12</v>
      </c>
      <c r="E48" s="426" t="s">
        <v>355</v>
      </c>
      <c r="F48" s="436">
        <v>-1000</v>
      </c>
      <c r="G48" s="442">
        <v>999954</v>
      </c>
      <c r="H48" s="443">
        <v>999866</v>
      </c>
      <c r="I48" s="443">
        <f>G48-H48</f>
        <v>88</v>
      </c>
      <c r="J48" s="443">
        <f t="shared" si="0"/>
        <v>-88000</v>
      </c>
      <c r="K48" s="444">
        <f t="shared" si="1"/>
        <v>-0.088</v>
      </c>
      <c r="L48" s="442">
        <v>999915</v>
      </c>
      <c r="M48" s="443">
        <v>999929</v>
      </c>
      <c r="N48" s="443">
        <f>L48-M48</f>
        <v>-14</v>
      </c>
      <c r="O48" s="443">
        <f t="shared" si="2"/>
        <v>14000</v>
      </c>
      <c r="P48" s="444">
        <f t="shared" si="3"/>
        <v>0.014</v>
      </c>
      <c r="Q48" s="709"/>
    </row>
    <row r="49" spans="1:17" ht="15.75" customHeight="1">
      <c r="A49" s="350">
        <v>31</v>
      </c>
      <c r="B49" s="456" t="s">
        <v>392</v>
      </c>
      <c r="C49" s="436">
        <v>4865022</v>
      </c>
      <c r="D49" s="464" t="s">
        <v>12</v>
      </c>
      <c r="E49" s="426" t="s">
        <v>355</v>
      </c>
      <c r="F49" s="436">
        <v>-1000</v>
      </c>
      <c r="G49" s="442">
        <v>33943</v>
      </c>
      <c r="H49" s="443">
        <v>32897</v>
      </c>
      <c r="I49" s="443">
        <f>G49-H49</f>
        <v>1046</v>
      </c>
      <c r="J49" s="443">
        <f t="shared" si="0"/>
        <v>-1046000</v>
      </c>
      <c r="K49" s="444">
        <f t="shared" si="1"/>
        <v>-1.046</v>
      </c>
      <c r="L49" s="442">
        <v>999928</v>
      </c>
      <c r="M49" s="443">
        <v>999946</v>
      </c>
      <c r="N49" s="443">
        <f>L49-M49</f>
        <v>-18</v>
      </c>
      <c r="O49" s="443">
        <f t="shared" si="2"/>
        <v>18000</v>
      </c>
      <c r="P49" s="444">
        <f t="shared" si="3"/>
        <v>0.018</v>
      </c>
      <c r="Q49" s="582"/>
    </row>
    <row r="50" spans="1:17" ht="15.75" customHeight="1">
      <c r="A50" s="350"/>
      <c r="B50" s="458" t="s">
        <v>390</v>
      </c>
      <c r="C50" s="436"/>
      <c r="D50" s="464"/>
      <c r="E50" s="426"/>
      <c r="F50" s="436"/>
      <c r="G50" s="442"/>
      <c r="H50" s="443"/>
      <c r="I50" s="443"/>
      <c r="J50" s="443"/>
      <c r="K50" s="444"/>
      <c r="L50" s="442"/>
      <c r="M50" s="443"/>
      <c r="N50" s="443"/>
      <c r="O50" s="443"/>
      <c r="P50" s="444"/>
      <c r="Q50" s="181"/>
    </row>
    <row r="51" spans="1:17" ht="15.75" customHeight="1">
      <c r="A51" s="350"/>
      <c r="B51" s="458" t="s">
        <v>45</v>
      </c>
      <c r="C51" s="436"/>
      <c r="D51" s="464"/>
      <c r="E51" s="426"/>
      <c r="F51" s="436"/>
      <c r="G51" s="442"/>
      <c r="H51" s="443"/>
      <c r="I51" s="443"/>
      <c r="J51" s="443"/>
      <c r="K51" s="444"/>
      <c r="L51" s="442"/>
      <c r="M51" s="443"/>
      <c r="N51" s="443"/>
      <c r="O51" s="443"/>
      <c r="P51" s="444"/>
      <c r="Q51" s="181"/>
    </row>
    <row r="52" spans="1:17" ht="15.75" customHeight="1">
      <c r="A52" s="350">
        <v>32</v>
      </c>
      <c r="B52" s="456" t="s">
        <v>46</v>
      </c>
      <c r="C52" s="436">
        <v>4864843</v>
      </c>
      <c r="D52" s="464" t="s">
        <v>12</v>
      </c>
      <c r="E52" s="426" t="s">
        <v>355</v>
      </c>
      <c r="F52" s="436">
        <v>1000</v>
      </c>
      <c r="G52" s="442">
        <v>1339</v>
      </c>
      <c r="H52" s="443">
        <v>1335</v>
      </c>
      <c r="I52" s="443">
        <f t="shared" si="4"/>
        <v>4</v>
      </c>
      <c r="J52" s="443">
        <f t="shared" si="0"/>
        <v>4000</v>
      </c>
      <c r="K52" s="444">
        <f t="shared" si="1"/>
        <v>0.004</v>
      </c>
      <c r="L52" s="442">
        <v>19963</v>
      </c>
      <c r="M52" s="443">
        <v>19341</v>
      </c>
      <c r="N52" s="443">
        <f>L52-M52</f>
        <v>622</v>
      </c>
      <c r="O52" s="443">
        <f t="shared" si="2"/>
        <v>622000</v>
      </c>
      <c r="P52" s="444">
        <f t="shared" si="3"/>
        <v>0.622</v>
      </c>
      <c r="Q52" s="181"/>
    </row>
    <row r="53" spans="1:17" ht="15.75" customHeight="1" thickBot="1">
      <c r="A53" s="353">
        <v>33</v>
      </c>
      <c r="B53" s="459" t="s">
        <v>47</v>
      </c>
      <c r="C53" s="420">
        <v>4864844</v>
      </c>
      <c r="D53" s="466" t="s">
        <v>12</v>
      </c>
      <c r="E53" s="427" t="s">
        <v>355</v>
      </c>
      <c r="F53" s="420">
        <v>1000</v>
      </c>
      <c r="G53" s="442">
        <v>163</v>
      </c>
      <c r="H53" s="448">
        <v>158</v>
      </c>
      <c r="I53" s="448">
        <f t="shared" si="4"/>
        <v>5</v>
      </c>
      <c r="J53" s="448">
        <f t="shared" si="0"/>
        <v>5000</v>
      </c>
      <c r="K53" s="449">
        <f t="shared" si="1"/>
        <v>0.005</v>
      </c>
      <c r="L53" s="442">
        <v>2484</v>
      </c>
      <c r="M53" s="448">
        <v>2565</v>
      </c>
      <c r="N53" s="448">
        <f>L53-M53</f>
        <v>-81</v>
      </c>
      <c r="O53" s="448">
        <f t="shared" si="2"/>
        <v>-81000</v>
      </c>
      <c r="P53" s="449">
        <f t="shared" si="3"/>
        <v>-0.081</v>
      </c>
      <c r="Q53" s="182"/>
    </row>
    <row r="54" spans="1:17" ht="15.75" customHeight="1" thickTop="1">
      <c r="A54" s="349"/>
      <c r="B54" s="460"/>
      <c r="C54" s="45"/>
      <c r="D54" s="465"/>
      <c r="E54" s="426"/>
      <c r="F54" s="45"/>
      <c r="G54" s="450"/>
      <c r="H54" s="443"/>
      <c r="I54" s="443"/>
      <c r="J54" s="443"/>
      <c r="K54" s="443"/>
      <c r="L54" s="450"/>
      <c r="M54" s="443"/>
      <c r="N54" s="443"/>
      <c r="O54" s="443"/>
      <c r="P54" s="443"/>
      <c r="Q54" s="25"/>
    </row>
    <row r="55" spans="1:17" ht="21.75" customHeight="1" thickBot="1">
      <c r="A55" s="351"/>
      <c r="B55" s="463" t="s">
        <v>320</v>
      </c>
      <c r="C55" s="45"/>
      <c r="D55" s="465"/>
      <c r="E55" s="426"/>
      <c r="F55" s="45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217" t="str">
        <f>Q1</f>
        <v>JUNE-2013</v>
      </c>
    </row>
    <row r="56" spans="1:17" ht="15.75" customHeight="1" thickTop="1">
      <c r="A56" s="348"/>
      <c r="B56" s="455" t="s">
        <v>48</v>
      </c>
      <c r="C56" s="417"/>
      <c r="D56" s="467"/>
      <c r="E56" s="467"/>
      <c r="F56" s="417"/>
      <c r="G56" s="451"/>
      <c r="H56" s="450"/>
      <c r="I56" s="450"/>
      <c r="J56" s="450"/>
      <c r="K56" s="452"/>
      <c r="L56" s="451"/>
      <c r="M56" s="450"/>
      <c r="N56" s="450"/>
      <c r="O56" s="450"/>
      <c r="P56" s="452"/>
      <c r="Q56" s="180"/>
    </row>
    <row r="57" spans="1:17" ht="15.75" customHeight="1">
      <c r="A57" s="350">
        <v>34</v>
      </c>
      <c r="B57" s="460" t="s">
        <v>85</v>
      </c>
      <c r="C57" s="436">
        <v>4865169</v>
      </c>
      <c r="D57" s="465" t="s">
        <v>12</v>
      </c>
      <c r="E57" s="426" t="s">
        <v>355</v>
      </c>
      <c r="F57" s="436">
        <v>1000</v>
      </c>
      <c r="G57" s="442">
        <v>1281</v>
      </c>
      <c r="H57" s="443">
        <v>1281</v>
      </c>
      <c r="I57" s="443">
        <f t="shared" si="4"/>
        <v>0</v>
      </c>
      <c r="J57" s="443">
        <f t="shared" si="0"/>
        <v>0</v>
      </c>
      <c r="K57" s="444">
        <f t="shared" si="1"/>
        <v>0</v>
      </c>
      <c r="L57" s="442">
        <v>60385</v>
      </c>
      <c r="M57" s="443">
        <v>59855</v>
      </c>
      <c r="N57" s="443">
        <f>L57-M57</f>
        <v>530</v>
      </c>
      <c r="O57" s="443">
        <f t="shared" si="2"/>
        <v>530000</v>
      </c>
      <c r="P57" s="444">
        <f t="shared" si="3"/>
        <v>0.53</v>
      </c>
      <c r="Q57" s="181"/>
    </row>
    <row r="58" spans="1:17" ht="15.75" customHeight="1">
      <c r="A58" s="350"/>
      <c r="B58" s="457" t="s">
        <v>317</v>
      </c>
      <c r="C58" s="436"/>
      <c r="D58" s="465"/>
      <c r="E58" s="426"/>
      <c r="F58" s="436"/>
      <c r="G58" s="445"/>
      <c r="H58" s="446"/>
      <c r="I58" s="443"/>
      <c r="J58" s="443"/>
      <c r="K58" s="444"/>
      <c r="L58" s="445"/>
      <c r="M58" s="443"/>
      <c r="N58" s="443"/>
      <c r="O58" s="443"/>
      <c r="P58" s="444"/>
      <c r="Q58" s="181"/>
    </row>
    <row r="59" spans="1:17" ht="15.75" customHeight="1">
      <c r="A59" s="779">
        <v>35</v>
      </c>
      <c r="B59" s="780" t="s">
        <v>316</v>
      </c>
      <c r="C59" s="750">
        <v>4864824</v>
      </c>
      <c r="D59" s="760" t="s">
        <v>12</v>
      </c>
      <c r="E59" s="747" t="s">
        <v>355</v>
      </c>
      <c r="F59" s="750">
        <v>100</v>
      </c>
      <c r="G59" s="738">
        <v>803</v>
      </c>
      <c r="H59" s="739">
        <v>803</v>
      </c>
      <c r="I59" s="739">
        <f t="shared" si="4"/>
        <v>0</v>
      </c>
      <c r="J59" s="739">
        <f t="shared" si="0"/>
        <v>0</v>
      </c>
      <c r="K59" s="748">
        <f t="shared" si="1"/>
        <v>0</v>
      </c>
      <c r="L59" s="738">
        <v>77732</v>
      </c>
      <c r="M59" s="739">
        <v>77648</v>
      </c>
      <c r="N59" s="739">
        <f>L59-M59</f>
        <v>84</v>
      </c>
      <c r="O59" s="739">
        <f t="shared" si="2"/>
        <v>8400</v>
      </c>
      <c r="P59" s="748">
        <f t="shared" si="3"/>
        <v>0.0084</v>
      </c>
      <c r="Q59" s="181"/>
    </row>
    <row r="60" spans="1:17" ht="15.75" customHeight="1">
      <c r="A60" s="779">
        <v>35</v>
      </c>
      <c r="B60" s="780" t="s">
        <v>316</v>
      </c>
      <c r="C60" s="781" t="s">
        <v>423</v>
      </c>
      <c r="D60" s="782"/>
      <c r="E60" s="747"/>
      <c r="F60" s="750"/>
      <c r="G60" s="738"/>
      <c r="H60" s="739"/>
      <c r="I60" s="739"/>
      <c r="J60" s="739"/>
      <c r="K60" s="748">
        <v>-0.01464</v>
      </c>
      <c r="L60" s="738"/>
      <c r="M60" s="739"/>
      <c r="N60" s="739"/>
      <c r="O60" s="739"/>
      <c r="P60" s="748">
        <v>0.023075</v>
      </c>
      <c r="Q60" s="181"/>
    </row>
    <row r="61" spans="1:17" ht="15.75" customHeight="1">
      <c r="A61" s="350"/>
      <c r="B61" s="380" t="s">
        <v>54</v>
      </c>
      <c r="C61" s="437"/>
      <c r="D61" s="468"/>
      <c r="E61" s="468"/>
      <c r="F61" s="437"/>
      <c r="G61" s="442"/>
      <c r="H61" s="443"/>
      <c r="I61" s="443"/>
      <c r="J61" s="443"/>
      <c r="K61" s="444"/>
      <c r="L61" s="442"/>
      <c r="M61" s="443"/>
      <c r="N61" s="443"/>
      <c r="O61" s="443"/>
      <c r="P61" s="444"/>
      <c r="Q61" s="181"/>
    </row>
    <row r="62" spans="1:17" ht="15.75" customHeight="1">
      <c r="A62" s="350">
        <v>36</v>
      </c>
      <c r="B62" s="461" t="s">
        <v>55</v>
      </c>
      <c r="C62" s="437">
        <v>4865090</v>
      </c>
      <c r="D62" s="469" t="s">
        <v>12</v>
      </c>
      <c r="E62" s="426" t="s">
        <v>355</v>
      </c>
      <c r="F62" s="437">
        <v>100</v>
      </c>
      <c r="G62" s="442">
        <v>9234</v>
      </c>
      <c r="H62" s="443">
        <v>9213</v>
      </c>
      <c r="I62" s="443">
        <f>G62-H62</f>
        <v>21</v>
      </c>
      <c r="J62" s="443">
        <f>$F62*I62</f>
        <v>2100</v>
      </c>
      <c r="K62" s="444">
        <f>J62/1000000</f>
        <v>0.0021</v>
      </c>
      <c r="L62" s="442">
        <v>28605</v>
      </c>
      <c r="M62" s="443">
        <v>28489</v>
      </c>
      <c r="N62" s="443">
        <f>L62-M62</f>
        <v>116</v>
      </c>
      <c r="O62" s="443">
        <f>$F62*N62</f>
        <v>11600</v>
      </c>
      <c r="P62" s="444">
        <f>O62/1000000</f>
        <v>0.0116</v>
      </c>
      <c r="Q62" s="543"/>
    </row>
    <row r="63" spans="1:17" ht="15.75" customHeight="1">
      <c r="A63" s="350">
        <v>37</v>
      </c>
      <c r="B63" s="461" t="s">
        <v>56</v>
      </c>
      <c r="C63" s="437">
        <v>4902519</v>
      </c>
      <c r="D63" s="469" t="s">
        <v>12</v>
      </c>
      <c r="E63" s="426" t="s">
        <v>355</v>
      </c>
      <c r="F63" s="437">
        <v>100</v>
      </c>
      <c r="G63" s="442">
        <v>10198</v>
      </c>
      <c r="H63" s="443">
        <v>10014</v>
      </c>
      <c r="I63" s="443">
        <f>G63-H63</f>
        <v>184</v>
      </c>
      <c r="J63" s="443">
        <f>$F63*I63</f>
        <v>18400</v>
      </c>
      <c r="K63" s="444">
        <f>J63/1000000</f>
        <v>0.0184</v>
      </c>
      <c r="L63" s="442">
        <v>46447</v>
      </c>
      <c r="M63" s="443">
        <v>43730</v>
      </c>
      <c r="N63" s="443">
        <f>L63-M63</f>
        <v>2717</v>
      </c>
      <c r="O63" s="443">
        <f>$F63*N63</f>
        <v>271700</v>
      </c>
      <c r="P63" s="444">
        <f>O63/1000000</f>
        <v>0.2717</v>
      </c>
      <c r="Q63" s="181"/>
    </row>
    <row r="64" spans="1:17" ht="15.75" customHeight="1">
      <c r="A64" s="350">
        <v>38</v>
      </c>
      <c r="B64" s="461" t="s">
        <v>57</v>
      </c>
      <c r="C64" s="437">
        <v>4902520</v>
      </c>
      <c r="D64" s="469" t="s">
        <v>12</v>
      </c>
      <c r="E64" s="426" t="s">
        <v>355</v>
      </c>
      <c r="F64" s="437">
        <v>100</v>
      </c>
      <c r="G64" s="442">
        <v>15320</v>
      </c>
      <c r="H64" s="443">
        <v>15066</v>
      </c>
      <c r="I64" s="443">
        <f>G64-H64</f>
        <v>254</v>
      </c>
      <c r="J64" s="443">
        <f>$F64*I64</f>
        <v>25400</v>
      </c>
      <c r="K64" s="444">
        <f>J64/1000000</f>
        <v>0.0254</v>
      </c>
      <c r="L64" s="442">
        <v>51499</v>
      </c>
      <c r="M64" s="443">
        <v>51353</v>
      </c>
      <c r="N64" s="443">
        <f>L64-M64</f>
        <v>146</v>
      </c>
      <c r="O64" s="443">
        <f>$F64*N64</f>
        <v>14600</v>
      </c>
      <c r="P64" s="444">
        <f>O64/1000000</f>
        <v>0.0146</v>
      </c>
      <c r="Q64" s="181"/>
    </row>
    <row r="65" spans="1:17" ht="15.75" customHeight="1">
      <c r="A65" s="350"/>
      <c r="B65" s="380" t="s">
        <v>58</v>
      </c>
      <c r="C65" s="437"/>
      <c r="D65" s="468"/>
      <c r="E65" s="468"/>
      <c r="F65" s="437"/>
      <c r="G65" s="442"/>
      <c r="H65" s="443"/>
      <c r="I65" s="443"/>
      <c r="J65" s="443"/>
      <c r="K65" s="444"/>
      <c r="L65" s="442"/>
      <c r="M65" s="443"/>
      <c r="N65" s="443"/>
      <c r="O65" s="443"/>
      <c r="P65" s="444"/>
      <c r="Q65" s="181"/>
    </row>
    <row r="66" spans="1:17" ht="15.75" customHeight="1">
      <c r="A66" s="350">
        <v>39</v>
      </c>
      <c r="B66" s="461" t="s">
        <v>59</v>
      </c>
      <c r="C66" s="437">
        <v>4902521</v>
      </c>
      <c r="D66" s="469" t="s">
        <v>12</v>
      </c>
      <c r="E66" s="426" t="s">
        <v>355</v>
      </c>
      <c r="F66" s="437">
        <v>100</v>
      </c>
      <c r="G66" s="442">
        <v>39496</v>
      </c>
      <c r="H66" s="443">
        <v>39318</v>
      </c>
      <c r="I66" s="443">
        <f aca="true" t="shared" si="6" ref="I66:I73">G66-H66</f>
        <v>178</v>
      </c>
      <c r="J66" s="443">
        <f aca="true" t="shared" si="7" ref="J66:J73">$F66*I66</f>
        <v>17800</v>
      </c>
      <c r="K66" s="444">
        <f aca="true" t="shared" si="8" ref="K66:K73">J66/1000000</f>
        <v>0.0178</v>
      </c>
      <c r="L66" s="442">
        <v>13640</v>
      </c>
      <c r="M66" s="443">
        <v>13085</v>
      </c>
      <c r="N66" s="443">
        <f aca="true" t="shared" si="9" ref="N66:N73">L66-M66</f>
        <v>555</v>
      </c>
      <c r="O66" s="443">
        <f aca="true" t="shared" si="10" ref="O66:O73">$F66*N66</f>
        <v>55500</v>
      </c>
      <c r="P66" s="444">
        <f aca="true" t="shared" si="11" ref="P66:P73">O66/1000000</f>
        <v>0.0555</v>
      </c>
      <c r="Q66" s="181"/>
    </row>
    <row r="67" spans="1:17" ht="15.75" customHeight="1">
      <c r="A67" s="350">
        <v>40</v>
      </c>
      <c r="B67" s="461" t="s">
        <v>60</v>
      </c>
      <c r="C67" s="437">
        <v>4902522</v>
      </c>
      <c r="D67" s="469" t="s">
        <v>12</v>
      </c>
      <c r="E67" s="426" t="s">
        <v>355</v>
      </c>
      <c r="F67" s="437">
        <v>100</v>
      </c>
      <c r="G67" s="442">
        <v>840</v>
      </c>
      <c r="H67" s="443">
        <v>840</v>
      </c>
      <c r="I67" s="443">
        <f t="shared" si="6"/>
        <v>0</v>
      </c>
      <c r="J67" s="443">
        <f t="shared" si="7"/>
        <v>0</v>
      </c>
      <c r="K67" s="444">
        <f t="shared" si="8"/>
        <v>0</v>
      </c>
      <c r="L67" s="442">
        <v>185</v>
      </c>
      <c r="M67" s="443">
        <v>185</v>
      </c>
      <c r="N67" s="443">
        <f t="shared" si="9"/>
        <v>0</v>
      </c>
      <c r="O67" s="443">
        <f t="shared" si="10"/>
        <v>0</v>
      </c>
      <c r="P67" s="444">
        <f t="shared" si="11"/>
        <v>0</v>
      </c>
      <c r="Q67" s="181"/>
    </row>
    <row r="68" spans="1:17" ht="15.75" customHeight="1">
      <c r="A68" s="350">
        <v>41</v>
      </c>
      <c r="B68" s="461" t="s">
        <v>61</v>
      </c>
      <c r="C68" s="437">
        <v>4902523</v>
      </c>
      <c r="D68" s="469" t="s">
        <v>12</v>
      </c>
      <c r="E68" s="426" t="s">
        <v>355</v>
      </c>
      <c r="F68" s="437">
        <v>100</v>
      </c>
      <c r="G68" s="442">
        <v>999815</v>
      </c>
      <c r="H68" s="443">
        <v>999815</v>
      </c>
      <c r="I68" s="443">
        <f t="shared" si="6"/>
        <v>0</v>
      </c>
      <c r="J68" s="443">
        <f t="shared" si="7"/>
        <v>0</v>
      </c>
      <c r="K68" s="444">
        <f t="shared" si="8"/>
        <v>0</v>
      </c>
      <c r="L68" s="442">
        <v>999943</v>
      </c>
      <c r="M68" s="443">
        <v>999943</v>
      </c>
      <c r="N68" s="443">
        <f t="shared" si="9"/>
        <v>0</v>
      </c>
      <c r="O68" s="443">
        <f t="shared" si="10"/>
        <v>0</v>
      </c>
      <c r="P68" s="444">
        <f t="shared" si="11"/>
        <v>0</v>
      </c>
      <c r="Q68" s="181"/>
    </row>
    <row r="69" spans="1:17" ht="15.75" customHeight="1">
      <c r="A69" s="350">
        <v>42</v>
      </c>
      <c r="B69" s="461" t="s">
        <v>62</v>
      </c>
      <c r="C69" s="437">
        <v>4902524</v>
      </c>
      <c r="D69" s="469" t="s">
        <v>12</v>
      </c>
      <c r="E69" s="426" t="s">
        <v>355</v>
      </c>
      <c r="F69" s="437">
        <v>100</v>
      </c>
      <c r="G69" s="442">
        <v>0</v>
      </c>
      <c r="H69" s="443">
        <v>0</v>
      </c>
      <c r="I69" s="443">
        <f t="shared" si="6"/>
        <v>0</v>
      </c>
      <c r="J69" s="443">
        <f t="shared" si="7"/>
        <v>0</v>
      </c>
      <c r="K69" s="444">
        <f t="shared" si="8"/>
        <v>0</v>
      </c>
      <c r="L69" s="442">
        <v>0</v>
      </c>
      <c r="M69" s="443">
        <v>0</v>
      </c>
      <c r="N69" s="443">
        <f t="shared" si="9"/>
        <v>0</v>
      </c>
      <c r="O69" s="443">
        <f t="shared" si="10"/>
        <v>0</v>
      </c>
      <c r="P69" s="444">
        <f t="shared" si="11"/>
        <v>0</v>
      </c>
      <c r="Q69" s="181"/>
    </row>
    <row r="70" spans="1:17" ht="15.75" customHeight="1">
      <c r="A70" s="350">
        <v>43</v>
      </c>
      <c r="B70" s="461" t="s">
        <v>63</v>
      </c>
      <c r="C70" s="437">
        <v>4902525</v>
      </c>
      <c r="D70" s="469" t="s">
        <v>12</v>
      </c>
      <c r="E70" s="426" t="s">
        <v>355</v>
      </c>
      <c r="F70" s="437">
        <v>100</v>
      </c>
      <c r="G70" s="442">
        <v>0</v>
      </c>
      <c r="H70" s="443">
        <v>0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0</v>
      </c>
      <c r="M70" s="443">
        <v>0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44</v>
      </c>
      <c r="B71" s="461" t="s">
        <v>64</v>
      </c>
      <c r="C71" s="437">
        <v>4902526</v>
      </c>
      <c r="D71" s="469" t="s">
        <v>12</v>
      </c>
      <c r="E71" s="426" t="s">
        <v>355</v>
      </c>
      <c r="F71" s="437">
        <v>100</v>
      </c>
      <c r="G71" s="442">
        <v>16656</v>
      </c>
      <c r="H71" s="443">
        <v>16656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12686</v>
      </c>
      <c r="M71" s="443">
        <v>12385</v>
      </c>
      <c r="N71" s="443">
        <f t="shared" si="9"/>
        <v>301</v>
      </c>
      <c r="O71" s="443">
        <f t="shared" si="10"/>
        <v>30100</v>
      </c>
      <c r="P71" s="444">
        <f t="shared" si="11"/>
        <v>0.0301</v>
      </c>
      <c r="Q71" s="181"/>
    </row>
    <row r="72" spans="1:17" ht="15.75" customHeight="1">
      <c r="A72" s="763">
        <v>45</v>
      </c>
      <c r="B72" s="764" t="s">
        <v>65</v>
      </c>
      <c r="C72" s="771" t="s">
        <v>419</v>
      </c>
      <c r="D72" s="766"/>
      <c r="E72" s="767"/>
      <c r="F72" s="765"/>
      <c r="G72" s="768"/>
      <c r="H72" s="769"/>
      <c r="I72" s="769"/>
      <c r="J72" s="769"/>
      <c r="K72" s="770">
        <f>(K73/7)*23</f>
        <v>-0.0003285714285714286</v>
      </c>
      <c r="L72" s="768"/>
      <c r="M72" s="769"/>
      <c r="N72" s="769"/>
      <c r="O72" s="769"/>
      <c r="P72" s="770">
        <f>(P73/7)*23</f>
        <v>0.02234285714285714</v>
      </c>
      <c r="Q72" s="181"/>
    </row>
    <row r="73" spans="1:17" ht="25.5" customHeight="1">
      <c r="A73" s="763">
        <v>45</v>
      </c>
      <c r="B73" s="764" t="s">
        <v>65</v>
      </c>
      <c r="C73" s="765">
        <v>4902529</v>
      </c>
      <c r="D73" s="766" t="s">
        <v>12</v>
      </c>
      <c r="E73" s="767" t="s">
        <v>355</v>
      </c>
      <c r="F73" s="765">
        <v>100</v>
      </c>
      <c r="G73" s="768">
        <v>999999</v>
      </c>
      <c r="H73" s="769">
        <v>1000000</v>
      </c>
      <c r="I73" s="769">
        <f t="shared" si="6"/>
        <v>-1</v>
      </c>
      <c r="J73" s="769">
        <f t="shared" si="7"/>
        <v>-100</v>
      </c>
      <c r="K73" s="770">
        <f t="shared" si="8"/>
        <v>-0.0001</v>
      </c>
      <c r="L73" s="768">
        <v>68</v>
      </c>
      <c r="M73" s="769">
        <v>0</v>
      </c>
      <c r="N73" s="769">
        <f t="shared" si="9"/>
        <v>68</v>
      </c>
      <c r="O73" s="769">
        <f t="shared" si="10"/>
        <v>6800</v>
      </c>
      <c r="P73" s="770">
        <f t="shared" si="11"/>
        <v>0.0068</v>
      </c>
      <c r="Q73" s="700" t="s">
        <v>425</v>
      </c>
    </row>
    <row r="74" spans="1:17" ht="15.75" customHeight="1">
      <c r="A74" s="350"/>
      <c r="B74" s="380" t="s">
        <v>66</v>
      </c>
      <c r="C74" s="437"/>
      <c r="D74" s="468"/>
      <c r="E74" s="468"/>
      <c r="F74" s="437"/>
      <c r="G74" s="442"/>
      <c r="H74" s="443"/>
      <c r="I74" s="443"/>
      <c r="J74" s="443"/>
      <c r="K74" s="444"/>
      <c r="L74" s="442"/>
      <c r="M74" s="443"/>
      <c r="N74" s="443"/>
      <c r="O74" s="443"/>
      <c r="P74" s="444"/>
      <c r="Q74" s="181"/>
    </row>
    <row r="75" spans="1:17" ht="15.75" customHeight="1">
      <c r="A75" s="350">
        <v>46</v>
      </c>
      <c r="B75" s="461" t="s">
        <v>67</v>
      </c>
      <c r="C75" s="437">
        <v>4865091</v>
      </c>
      <c r="D75" s="469" t="s">
        <v>12</v>
      </c>
      <c r="E75" s="426" t="s">
        <v>355</v>
      </c>
      <c r="F75" s="437">
        <v>500</v>
      </c>
      <c r="G75" s="442">
        <v>5308</v>
      </c>
      <c r="H75" s="443">
        <v>5308</v>
      </c>
      <c r="I75" s="443">
        <f>G75-H75</f>
        <v>0</v>
      </c>
      <c r="J75" s="443">
        <f>$F75*I75</f>
        <v>0</v>
      </c>
      <c r="K75" s="444">
        <f>J75/1000000</f>
        <v>0</v>
      </c>
      <c r="L75" s="442">
        <v>27425</v>
      </c>
      <c r="M75" s="443">
        <v>27017</v>
      </c>
      <c r="N75" s="443">
        <f>L75-M75</f>
        <v>408</v>
      </c>
      <c r="O75" s="443">
        <f>$F75*N75</f>
        <v>204000</v>
      </c>
      <c r="P75" s="444">
        <f>O75/1000000</f>
        <v>0.204</v>
      </c>
      <c r="Q75" s="575"/>
    </row>
    <row r="76" spans="1:17" ht="15.75" customHeight="1">
      <c r="A76" s="350">
        <v>47</v>
      </c>
      <c r="B76" s="461" t="s">
        <v>68</v>
      </c>
      <c r="C76" s="437">
        <v>4902530</v>
      </c>
      <c r="D76" s="469" t="s">
        <v>12</v>
      </c>
      <c r="E76" s="426" t="s">
        <v>355</v>
      </c>
      <c r="F76" s="437">
        <v>500</v>
      </c>
      <c r="G76" s="442">
        <v>3469</v>
      </c>
      <c r="H76" s="443">
        <v>3469</v>
      </c>
      <c r="I76" s="443">
        <f>G76-H76</f>
        <v>0</v>
      </c>
      <c r="J76" s="443">
        <f>$F76*I76</f>
        <v>0</v>
      </c>
      <c r="K76" s="444">
        <f>J76/1000000</f>
        <v>0</v>
      </c>
      <c r="L76" s="442">
        <v>25030</v>
      </c>
      <c r="M76" s="443">
        <v>24565</v>
      </c>
      <c r="N76" s="443">
        <f>L76-M76</f>
        <v>465</v>
      </c>
      <c r="O76" s="443">
        <f>$F76*N76</f>
        <v>232500</v>
      </c>
      <c r="P76" s="444">
        <f>O76/1000000</f>
        <v>0.2325</v>
      </c>
      <c r="Q76" s="181"/>
    </row>
    <row r="77" spans="1:17" ht="15.75" customHeight="1">
      <c r="A77" s="350">
        <v>48</v>
      </c>
      <c r="B77" s="461" t="s">
        <v>69</v>
      </c>
      <c r="C77" s="437">
        <v>4902531</v>
      </c>
      <c r="D77" s="469" t="s">
        <v>12</v>
      </c>
      <c r="E77" s="426" t="s">
        <v>355</v>
      </c>
      <c r="F77" s="437">
        <v>500</v>
      </c>
      <c r="G77" s="442">
        <v>4408</v>
      </c>
      <c r="H77" s="443">
        <v>4389</v>
      </c>
      <c r="I77" s="443">
        <f>G77-H77</f>
        <v>19</v>
      </c>
      <c r="J77" s="443">
        <f>$F77*I77</f>
        <v>9500</v>
      </c>
      <c r="K77" s="444">
        <f>J77/1000000</f>
        <v>0.0095</v>
      </c>
      <c r="L77" s="442">
        <v>14288</v>
      </c>
      <c r="M77" s="443">
        <v>14135</v>
      </c>
      <c r="N77" s="443">
        <f>L77-M77</f>
        <v>153</v>
      </c>
      <c r="O77" s="443">
        <f>$F77*N77</f>
        <v>76500</v>
      </c>
      <c r="P77" s="444">
        <f>O77/1000000</f>
        <v>0.0765</v>
      </c>
      <c r="Q77" s="181"/>
    </row>
    <row r="78" spans="1:17" ht="15.75" customHeight="1">
      <c r="A78" s="350">
        <v>49</v>
      </c>
      <c r="B78" s="461" t="s">
        <v>70</v>
      </c>
      <c r="C78" s="437">
        <v>4865072</v>
      </c>
      <c r="D78" s="469" t="s">
        <v>12</v>
      </c>
      <c r="E78" s="426" t="s">
        <v>355</v>
      </c>
      <c r="F78" s="761">
        <v>666.6666666666666</v>
      </c>
      <c r="G78" s="445">
        <v>15</v>
      </c>
      <c r="H78" s="446">
        <v>0</v>
      </c>
      <c r="I78" s="446">
        <f>G78-H78</f>
        <v>15</v>
      </c>
      <c r="J78" s="446">
        <f>$F78*I78</f>
        <v>10000</v>
      </c>
      <c r="K78" s="453">
        <f>J78/1000000</f>
        <v>0.01</v>
      </c>
      <c r="L78" s="445">
        <v>249</v>
      </c>
      <c r="M78" s="446">
        <v>108</v>
      </c>
      <c r="N78" s="446">
        <f>L78-M78</f>
        <v>141</v>
      </c>
      <c r="O78" s="446">
        <f>$F78*N78</f>
        <v>94000</v>
      </c>
      <c r="P78" s="453">
        <f>O78/1000000</f>
        <v>0.094</v>
      </c>
      <c r="Q78" s="749"/>
    </row>
    <row r="79" spans="1:17" ht="15.75" customHeight="1">
      <c r="A79" s="350"/>
      <c r="B79" s="380" t="s">
        <v>72</v>
      </c>
      <c r="C79" s="437"/>
      <c r="D79" s="468"/>
      <c r="E79" s="468"/>
      <c r="F79" s="437"/>
      <c r="G79" s="442"/>
      <c r="H79" s="443"/>
      <c r="I79" s="443"/>
      <c r="J79" s="443"/>
      <c r="K79" s="444"/>
      <c r="L79" s="442"/>
      <c r="M79" s="443"/>
      <c r="N79" s="443"/>
      <c r="O79" s="443"/>
      <c r="P79" s="444"/>
      <c r="Q79" s="181"/>
    </row>
    <row r="80" spans="1:17" ht="15.75" customHeight="1">
      <c r="A80" s="350">
        <v>50</v>
      </c>
      <c r="B80" s="461" t="s">
        <v>65</v>
      </c>
      <c r="C80" s="437">
        <v>4902535</v>
      </c>
      <c r="D80" s="469" t="s">
        <v>12</v>
      </c>
      <c r="E80" s="426" t="s">
        <v>355</v>
      </c>
      <c r="F80" s="437">
        <v>100</v>
      </c>
      <c r="G80" s="442">
        <v>996162</v>
      </c>
      <c r="H80" s="443">
        <v>996225</v>
      </c>
      <c r="I80" s="443">
        <f aca="true" t="shared" si="12" ref="I80:I85">G80-H80</f>
        <v>-63</v>
      </c>
      <c r="J80" s="443">
        <f aca="true" t="shared" si="13" ref="J80:J85">$F80*I80</f>
        <v>-6300</v>
      </c>
      <c r="K80" s="444">
        <f aca="true" t="shared" si="14" ref="K80:K85">J80/1000000</f>
        <v>-0.0063</v>
      </c>
      <c r="L80" s="442">
        <v>5929</v>
      </c>
      <c r="M80" s="443">
        <v>5939</v>
      </c>
      <c r="N80" s="443">
        <f aca="true" t="shared" si="15" ref="N80:N85">L80-M80</f>
        <v>-10</v>
      </c>
      <c r="O80" s="443">
        <f aca="true" t="shared" si="16" ref="O80:O85">$F80*N80</f>
        <v>-1000</v>
      </c>
      <c r="P80" s="444">
        <f aca="true" t="shared" si="17" ref="P80:P85">O80/1000000</f>
        <v>-0.001</v>
      </c>
      <c r="Q80" s="181"/>
    </row>
    <row r="81" spans="1:17" ht="15.75" customHeight="1">
      <c r="A81" s="350">
        <v>51</v>
      </c>
      <c r="B81" s="461" t="s">
        <v>73</v>
      </c>
      <c r="C81" s="437">
        <v>4902536</v>
      </c>
      <c r="D81" s="469" t="s">
        <v>12</v>
      </c>
      <c r="E81" s="426" t="s">
        <v>355</v>
      </c>
      <c r="F81" s="437">
        <v>100</v>
      </c>
      <c r="G81" s="442">
        <v>8180</v>
      </c>
      <c r="H81" s="443">
        <v>8171</v>
      </c>
      <c r="I81" s="443">
        <f t="shared" si="12"/>
        <v>9</v>
      </c>
      <c r="J81" s="443">
        <f t="shared" si="13"/>
        <v>900</v>
      </c>
      <c r="K81" s="444">
        <f t="shared" si="14"/>
        <v>0.0009</v>
      </c>
      <c r="L81" s="442">
        <v>15162</v>
      </c>
      <c r="M81" s="443">
        <v>14943</v>
      </c>
      <c r="N81" s="443">
        <f t="shared" si="15"/>
        <v>219</v>
      </c>
      <c r="O81" s="443">
        <f t="shared" si="16"/>
        <v>21900</v>
      </c>
      <c r="P81" s="444">
        <f t="shared" si="17"/>
        <v>0.0219</v>
      </c>
      <c r="Q81" s="181"/>
    </row>
    <row r="82" spans="1:17" ht="15.75" customHeight="1">
      <c r="A82" s="350">
        <v>52</v>
      </c>
      <c r="B82" s="461" t="s">
        <v>86</v>
      </c>
      <c r="C82" s="437">
        <v>4902537</v>
      </c>
      <c r="D82" s="469" t="s">
        <v>12</v>
      </c>
      <c r="E82" s="426" t="s">
        <v>355</v>
      </c>
      <c r="F82" s="437">
        <v>100</v>
      </c>
      <c r="G82" s="442">
        <v>20446</v>
      </c>
      <c r="H82" s="443">
        <v>20351</v>
      </c>
      <c r="I82" s="443">
        <f t="shared" si="12"/>
        <v>95</v>
      </c>
      <c r="J82" s="443">
        <f t="shared" si="13"/>
        <v>9500</v>
      </c>
      <c r="K82" s="444">
        <f t="shared" si="14"/>
        <v>0.0095</v>
      </c>
      <c r="L82" s="442">
        <v>52443</v>
      </c>
      <c r="M82" s="443">
        <v>50956</v>
      </c>
      <c r="N82" s="443">
        <f t="shared" si="15"/>
        <v>1487</v>
      </c>
      <c r="O82" s="443">
        <f t="shared" si="16"/>
        <v>148700</v>
      </c>
      <c r="P82" s="444">
        <f t="shared" si="17"/>
        <v>0.1487</v>
      </c>
      <c r="Q82" s="181"/>
    </row>
    <row r="83" spans="1:17" ht="15.75" customHeight="1">
      <c r="A83" s="350">
        <v>53</v>
      </c>
      <c r="B83" s="461" t="s">
        <v>74</v>
      </c>
      <c r="C83" s="437">
        <v>4902579</v>
      </c>
      <c r="D83" s="469" t="s">
        <v>12</v>
      </c>
      <c r="E83" s="426" t="s">
        <v>355</v>
      </c>
      <c r="F83" s="437">
        <v>100</v>
      </c>
      <c r="G83" s="445">
        <v>2422</v>
      </c>
      <c r="H83" s="446">
        <v>2451</v>
      </c>
      <c r="I83" s="446">
        <f>G83-H83</f>
        <v>-29</v>
      </c>
      <c r="J83" s="446">
        <f t="shared" si="13"/>
        <v>-2900</v>
      </c>
      <c r="K83" s="453">
        <f t="shared" si="14"/>
        <v>-0.0029</v>
      </c>
      <c r="L83" s="445">
        <v>999969</v>
      </c>
      <c r="M83" s="446">
        <v>999982</v>
      </c>
      <c r="N83" s="446">
        <f>L83-M83</f>
        <v>-13</v>
      </c>
      <c r="O83" s="446">
        <f t="shared" si="16"/>
        <v>-1300</v>
      </c>
      <c r="P83" s="453">
        <f t="shared" si="17"/>
        <v>-0.0013</v>
      </c>
      <c r="Q83" s="575"/>
    </row>
    <row r="84" spans="1:17" ht="15.75" customHeight="1">
      <c r="A84" s="350">
        <v>54</v>
      </c>
      <c r="B84" s="461" t="s">
        <v>75</v>
      </c>
      <c r="C84" s="437">
        <v>4902539</v>
      </c>
      <c r="D84" s="469" t="s">
        <v>12</v>
      </c>
      <c r="E84" s="426" t="s">
        <v>355</v>
      </c>
      <c r="F84" s="437">
        <v>100</v>
      </c>
      <c r="G84" s="442">
        <v>998991</v>
      </c>
      <c r="H84" s="443">
        <v>999000</v>
      </c>
      <c r="I84" s="443">
        <f t="shared" si="12"/>
        <v>-9</v>
      </c>
      <c r="J84" s="443">
        <f t="shared" si="13"/>
        <v>-900</v>
      </c>
      <c r="K84" s="444">
        <f t="shared" si="14"/>
        <v>-0.0009</v>
      </c>
      <c r="L84" s="442">
        <v>169</v>
      </c>
      <c r="M84" s="443">
        <v>198</v>
      </c>
      <c r="N84" s="443">
        <f t="shared" si="15"/>
        <v>-29</v>
      </c>
      <c r="O84" s="443">
        <f t="shared" si="16"/>
        <v>-2900</v>
      </c>
      <c r="P84" s="444">
        <f t="shared" si="17"/>
        <v>-0.0029</v>
      </c>
      <c r="Q84" s="181"/>
    </row>
    <row r="85" spans="1:17" ht="15.75" customHeight="1">
      <c r="A85" s="350">
        <v>55</v>
      </c>
      <c r="B85" s="461" t="s">
        <v>61</v>
      </c>
      <c r="C85" s="437">
        <v>4902540</v>
      </c>
      <c r="D85" s="469" t="s">
        <v>12</v>
      </c>
      <c r="E85" s="426" t="s">
        <v>355</v>
      </c>
      <c r="F85" s="437">
        <v>100</v>
      </c>
      <c r="G85" s="442">
        <v>15</v>
      </c>
      <c r="H85" s="443">
        <v>15</v>
      </c>
      <c r="I85" s="443">
        <f t="shared" si="12"/>
        <v>0</v>
      </c>
      <c r="J85" s="443">
        <f t="shared" si="13"/>
        <v>0</v>
      </c>
      <c r="K85" s="444">
        <f t="shared" si="14"/>
        <v>0</v>
      </c>
      <c r="L85" s="442">
        <v>13398</v>
      </c>
      <c r="M85" s="443">
        <v>13398</v>
      </c>
      <c r="N85" s="443">
        <f t="shared" si="15"/>
        <v>0</v>
      </c>
      <c r="O85" s="443">
        <f t="shared" si="16"/>
        <v>0</v>
      </c>
      <c r="P85" s="444">
        <f t="shared" si="17"/>
        <v>0</v>
      </c>
      <c r="Q85" s="181"/>
    </row>
    <row r="86" spans="1:17" ht="15.75" customHeight="1">
      <c r="A86" s="350"/>
      <c r="B86" s="380" t="s">
        <v>76</v>
      </c>
      <c r="C86" s="437"/>
      <c r="D86" s="468"/>
      <c r="E86" s="468"/>
      <c r="F86" s="437"/>
      <c r="G86" s="442"/>
      <c r="H86" s="443"/>
      <c r="I86" s="443"/>
      <c r="J86" s="443"/>
      <c r="K86" s="444"/>
      <c r="L86" s="442"/>
      <c r="M86" s="443"/>
      <c r="N86" s="443"/>
      <c r="O86" s="443"/>
      <c r="P86" s="444"/>
      <c r="Q86" s="181"/>
    </row>
    <row r="87" spans="1:17" ht="15.75" customHeight="1">
      <c r="A87" s="350">
        <v>56</v>
      </c>
      <c r="B87" s="461" t="s">
        <v>77</v>
      </c>
      <c r="C87" s="437">
        <v>4902541</v>
      </c>
      <c r="D87" s="469" t="s">
        <v>12</v>
      </c>
      <c r="E87" s="426" t="s">
        <v>355</v>
      </c>
      <c r="F87" s="437">
        <v>100</v>
      </c>
      <c r="G87" s="442">
        <v>10476</v>
      </c>
      <c r="H87" s="443">
        <v>8505</v>
      </c>
      <c r="I87" s="443">
        <f>G87-H87</f>
        <v>1971</v>
      </c>
      <c r="J87" s="443">
        <f>$F87*I87</f>
        <v>197100</v>
      </c>
      <c r="K87" s="444">
        <f>J87/1000000</f>
        <v>0.1971</v>
      </c>
      <c r="L87" s="442">
        <v>71553</v>
      </c>
      <c r="M87" s="443">
        <v>71405</v>
      </c>
      <c r="N87" s="443">
        <f>L87-M87</f>
        <v>148</v>
      </c>
      <c r="O87" s="443">
        <f>$F87*N87</f>
        <v>14800</v>
      </c>
      <c r="P87" s="444">
        <f>O87/1000000</f>
        <v>0.0148</v>
      </c>
      <c r="Q87" s="181"/>
    </row>
    <row r="88" spans="1:17" ht="15.75" customHeight="1">
      <c r="A88" s="350">
        <v>57</v>
      </c>
      <c r="B88" s="461" t="s">
        <v>78</v>
      </c>
      <c r="C88" s="437">
        <v>4902542</v>
      </c>
      <c r="D88" s="469" t="s">
        <v>12</v>
      </c>
      <c r="E88" s="426" t="s">
        <v>355</v>
      </c>
      <c r="F88" s="437">
        <v>100</v>
      </c>
      <c r="G88" s="442">
        <v>8479</v>
      </c>
      <c r="H88" s="443">
        <v>7584</v>
      </c>
      <c r="I88" s="443">
        <f>G88-H88</f>
        <v>895</v>
      </c>
      <c r="J88" s="443">
        <f>$F88*I88</f>
        <v>89500</v>
      </c>
      <c r="K88" s="444">
        <f>J88/1000000</f>
        <v>0.0895</v>
      </c>
      <c r="L88" s="442">
        <v>61946</v>
      </c>
      <c r="M88" s="443">
        <v>61582</v>
      </c>
      <c r="N88" s="443">
        <f>L88-M88</f>
        <v>364</v>
      </c>
      <c r="O88" s="443">
        <f>$F88*N88</f>
        <v>36400</v>
      </c>
      <c r="P88" s="444">
        <f>O88/1000000</f>
        <v>0.0364</v>
      </c>
      <c r="Q88" s="181"/>
    </row>
    <row r="89" spans="1:17" ht="15.75" customHeight="1">
      <c r="A89" s="350">
        <v>58</v>
      </c>
      <c r="B89" s="461" t="s">
        <v>79</v>
      </c>
      <c r="C89" s="437">
        <v>4902543</v>
      </c>
      <c r="D89" s="469" t="s">
        <v>12</v>
      </c>
      <c r="E89" s="426" t="s">
        <v>355</v>
      </c>
      <c r="F89" s="437">
        <v>100</v>
      </c>
      <c r="G89" s="442">
        <v>10057</v>
      </c>
      <c r="H89" s="443">
        <v>8844</v>
      </c>
      <c r="I89" s="443">
        <f>G89-H89</f>
        <v>1213</v>
      </c>
      <c r="J89" s="443">
        <f>$F89*I89</f>
        <v>121300</v>
      </c>
      <c r="K89" s="444">
        <f>J89/1000000</f>
        <v>0.1213</v>
      </c>
      <c r="L89" s="442">
        <v>89408</v>
      </c>
      <c r="M89" s="443">
        <v>88927</v>
      </c>
      <c r="N89" s="443">
        <f>L89-M89</f>
        <v>481</v>
      </c>
      <c r="O89" s="443">
        <f>$F89*N89</f>
        <v>48100</v>
      </c>
      <c r="P89" s="444">
        <f>O89/1000000</f>
        <v>0.0481</v>
      </c>
      <c r="Q89" s="181"/>
    </row>
    <row r="90" spans="1:17" ht="15.75" customHeight="1">
      <c r="A90" s="350"/>
      <c r="B90" s="380" t="s">
        <v>34</v>
      </c>
      <c r="C90" s="437"/>
      <c r="D90" s="468"/>
      <c r="E90" s="468"/>
      <c r="F90" s="437"/>
      <c r="G90" s="442"/>
      <c r="H90" s="443"/>
      <c r="I90" s="443"/>
      <c r="J90" s="443"/>
      <c r="K90" s="444"/>
      <c r="L90" s="442"/>
      <c r="M90" s="443"/>
      <c r="N90" s="443"/>
      <c r="O90" s="443"/>
      <c r="P90" s="444"/>
      <c r="Q90" s="181"/>
    </row>
    <row r="91" spans="1:17" ht="15.75" customHeight="1">
      <c r="A91" s="350">
        <v>59</v>
      </c>
      <c r="B91" s="461" t="s">
        <v>71</v>
      </c>
      <c r="C91" s="437">
        <v>4864807</v>
      </c>
      <c r="D91" s="469" t="s">
        <v>12</v>
      </c>
      <c r="E91" s="426" t="s">
        <v>355</v>
      </c>
      <c r="F91" s="437">
        <v>100</v>
      </c>
      <c r="G91" s="442">
        <v>128061</v>
      </c>
      <c r="H91" s="443">
        <v>127983</v>
      </c>
      <c r="I91" s="443">
        <f>G91-H91</f>
        <v>78</v>
      </c>
      <c r="J91" s="443">
        <f>$F91*I91</f>
        <v>7800</v>
      </c>
      <c r="K91" s="444">
        <f>J91/1000000</f>
        <v>0.0078</v>
      </c>
      <c r="L91" s="442">
        <v>26880</v>
      </c>
      <c r="M91" s="443">
        <v>28374</v>
      </c>
      <c r="N91" s="443">
        <f>L91-M91</f>
        <v>-1494</v>
      </c>
      <c r="O91" s="443">
        <f>$F91*N91</f>
        <v>-149400</v>
      </c>
      <c r="P91" s="444">
        <f>O91/1000000</f>
        <v>-0.1494</v>
      </c>
      <c r="Q91" s="181"/>
    </row>
    <row r="92" spans="1:17" ht="15.75" customHeight="1">
      <c r="A92" s="350">
        <v>60</v>
      </c>
      <c r="B92" s="461" t="s">
        <v>250</v>
      </c>
      <c r="C92" s="437">
        <v>4865086</v>
      </c>
      <c r="D92" s="469" t="s">
        <v>12</v>
      </c>
      <c r="E92" s="426" t="s">
        <v>355</v>
      </c>
      <c r="F92" s="437">
        <v>100</v>
      </c>
      <c r="G92" s="442">
        <v>19547</v>
      </c>
      <c r="H92" s="443">
        <v>19547</v>
      </c>
      <c r="I92" s="443">
        <f>G92-H92</f>
        <v>0</v>
      </c>
      <c r="J92" s="443">
        <f>$F92*I92</f>
        <v>0</v>
      </c>
      <c r="K92" s="444">
        <f>J92/1000000</f>
        <v>0</v>
      </c>
      <c r="L92" s="442">
        <v>39977</v>
      </c>
      <c r="M92" s="443">
        <v>38992</v>
      </c>
      <c r="N92" s="443">
        <f>L92-M92</f>
        <v>985</v>
      </c>
      <c r="O92" s="443">
        <f>$F92*N92</f>
        <v>98500</v>
      </c>
      <c r="P92" s="444">
        <f>O92/1000000</f>
        <v>0.0985</v>
      </c>
      <c r="Q92" s="181"/>
    </row>
    <row r="93" spans="1:17" ht="15.75" customHeight="1">
      <c r="A93" s="350">
        <v>61</v>
      </c>
      <c r="B93" s="461" t="s">
        <v>84</v>
      </c>
      <c r="C93" s="437">
        <v>4902571</v>
      </c>
      <c r="D93" s="469" t="s">
        <v>12</v>
      </c>
      <c r="E93" s="426" t="s">
        <v>355</v>
      </c>
      <c r="F93" s="437">
        <v>-300</v>
      </c>
      <c r="G93" s="442">
        <v>23</v>
      </c>
      <c r="H93" s="443">
        <v>23</v>
      </c>
      <c r="I93" s="443">
        <f>G93-H93</f>
        <v>0</v>
      </c>
      <c r="J93" s="443">
        <f>$F93*I93</f>
        <v>0</v>
      </c>
      <c r="K93" s="444">
        <f>J93/1000000</f>
        <v>0</v>
      </c>
      <c r="L93" s="442">
        <v>59</v>
      </c>
      <c r="M93" s="443">
        <v>59</v>
      </c>
      <c r="N93" s="443">
        <f>L93-M93</f>
        <v>0</v>
      </c>
      <c r="O93" s="443">
        <f>$F93*N93</f>
        <v>0</v>
      </c>
      <c r="P93" s="444">
        <f>O93/1000000</f>
        <v>0</v>
      </c>
      <c r="Q93" s="181"/>
    </row>
    <row r="94" spans="1:17" ht="15.75" customHeight="1">
      <c r="A94" s="350"/>
      <c r="B94" s="457" t="s">
        <v>80</v>
      </c>
      <c r="C94" s="436"/>
      <c r="D94" s="464"/>
      <c r="E94" s="464"/>
      <c r="F94" s="436"/>
      <c r="G94" s="442"/>
      <c r="H94" s="443"/>
      <c r="I94" s="443"/>
      <c r="J94" s="443"/>
      <c r="K94" s="444"/>
      <c r="L94" s="442"/>
      <c r="M94" s="443"/>
      <c r="N94" s="443"/>
      <c r="O94" s="443"/>
      <c r="P94" s="444"/>
      <c r="Q94" s="181"/>
    </row>
    <row r="95" spans="1:17" ht="16.5">
      <c r="A95" s="416">
        <v>62</v>
      </c>
      <c r="B95" s="536" t="s">
        <v>81</v>
      </c>
      <c r="C95" s="436">
        <v>4902577</v>
      </c>
      <c r="D95" s="464" t="s">
        <v>12</v>
      </c>
      <c r="E95" s="426" t="s">
        <v>355</v>
      </c>
      <c r="F95" s="436">
        <v>-400</v>
      </c>
      <c r="G95" s="442">
        <v>995589</v>
      </c>
      <c r="H95" s="443">
        <v>995589</v>
      </c>
      <c r="I95" s="443">
        <f>G95-H95</f>
        <v>0</v>
      </c>
      <c r="J95" s="443">
        <f>$F95*I95</f>
        <v>0</v>
      </c>
      <c r="K95" s="444">
        <f>J95/1000000</f>
        <v>0</v>
      </c>
      <c r="L95" s="442">
        <v>34</v>
      </c>
      <c r="M95" s="443">
        <v>34</v>
      </c>
      <c r="N95" s="443">
        <f>L95-M95</f>
        <v>0</v>
      </c>
      <c r="O95" s="443">
        <f>$F95*N95</f>
        <v>0</v>
      </c>
      <c r="P95" s="444">
        <f>O95/1000000</f>
        <v>0</v>
      </c>
      <c r="Q95" s="721"/>
    </row>
    <row r="96" spans="1:17" ht="16.5">
      <c r="A96" s="416">
        <v>63</v>
      </c>
      <c r="B96" s="536" t="s">
        <v>82</v>
      </c>
      <c r="C96" s="436">
        <v>4902516</v>
      </c>
      <c r="D96" s="464" t="s">
        <v>12</v>
      </c>
      <c r="E96" s="426" t="s">
        <v>355</v>
      </c>
      <c r="F96" s="436">
        <v>100</v>
      </c>
      <c r="G96" s="442">
        <v>999276</v>
      </c>
      <c r="H96" s="443">
        <v>999276</v>
      </c>
      <c r="I96" s="443">
        <f>G96-H96</f>
        <v>0</v>
      </c>
      <c r="J96" s="443">
        <f>$F96*I96</f>
        <v>0</v>
      </c>
      <c r="K96" s="444">
        <f>J96/1000000</f>
        <v>0</v>
      </c>
      <c r="L96" s="442">
        <v>999397</v>
      </c>
      <c r="M96" s="443">
        <v>999397</v>
      </c>
      <c r="N96" s="443">
        <f>L96-M96</f>
        <v>0</v>
      </c>
      <c r="O96" s="443">
        <f>$F96*N96</f>
        <v>0</v>
      </c>
      <c r="P96" s="444">
        <f>O96/1000000</f>
        <v>0</v>
      </c>
      <c r="Q96" s="181"/>
    </row>
    <row r="97" spans="1:17" ht="16.5">
      <c r="A97" s="409"/>
      <c r="B97" s="380" t="s">
        <v>401</v>
      </c>
      <c r="C97" s="436"/>
      <c r="D97" s="464"/>
      <c r="E97" s="426"/>
      <c r="F97" s="436"/>
      <c r="G97" s="442"/>
      <c r="H97" s="443"/>
      <c r="I97" s="443"/>
      <c r="J97" s="443"/>
      <c r="K97" s="444"/>
      <c r="L97" s="442"/>
      <c r="M97" s="443"/>
      <c r="N97" s="443"/>
      <c r="O97" s="443"/>
      <c r="P97" s="444"/>
      <c r="Q97" s="181"/>
    </row>
    <row r="98" spans="1:17" ht="18">
      <c r="A98" s="409">
        <v>64</v>
      </c>
      <c r="B98" s="461" t="s">
        <v>400</v>
      </c>
      <c r="C98" s="393">
        <v>5128444</v>
      </c>
      <c r="D98" s="152" t="s">
        <v>12</v>
      </c>
      <c r="E98" s="116" t="s">
        <v>355</v>
      </c>
      <c r="F98" s="587">
        <v>800</v>
      </c>
      <c r="G98" s="442">
        <v>994101</v>
      </c>
      <c r="H98" s="443">
        <v>994128</v>
      </c>
      <c r="I98" s="412">
        <f>G98-H98</f>
        <v>-27</v>
      </c>
      <c r="J98" s="412">
        <f>$F98*I98</f>
        <v>-21600</v>
      </c>
      <c r="K98" s="412">
        <f>J98/1000000</f>
        <v>-0.0216</v>
      </c>
      <c r="L98" s="442">
        <v>344</v>
      </c>
      <c r="M98" s="443">
        <v>344</v>
      </c>
      <c r="N98" s="412">
        <f>L98-M98</f>
        <v>0</v>
      </c>
      <c r="O98" s="412">
        <f>$F98*N98</f>
        <v>0</v>
      </c>
      <c r="P98" s="412">
        <f>O98/1000000</f>
        <v>0</v>
      </c>
      <c r="Q98" s="181"/>
    </row>
    <row r="99" spans="1:17" ht="16.5">
      <c r="A99" s="409">
        <v>65</v>
      </c>
      <c r="B99" s="461" t="s">
        <v>411</v>
      </c>
      <c r="C99" s="436">
        <v>5100232</v>
      </c>
      <c r="D99" s="152" t="s">
        <v>12</v>
      </c>
      <c r="E99" s="116" t="s">
        <v>355</v>
      </c>
      <c r="F99" s="436">
        <v>800</v>
      </c>
      <c r="G99" s="445">
        <v>996908</v>
      </c>
      <c r="H99" s="446">
        <v>997400</v>
      </c>
      <c r="I99" s="409">
        <f>G99-H99</f>
        <v>-492</v>
      </c>
      <c r="J99" s="409">
        <f>$F99*I99</f>
        <v>-393600</v>
      </c>
      <c r="K99" s="409">
        <f>J99/1000000</f>
        <v>-0.3936</v>
      </c>
      <c r="L99" s="445">
        <v>999996</v>
      </c>
      <c r="M99" s="446">
        <v>999998</v>
      </c>
      <c r="N99" s="409">
        <f>L99-M99</f>
        <v>-2</v>
      </c>
      <c r="O99" s="409">
        <f>$F99*N99</f>
        <v>-1600</v>
      </c>
      <c r="P99" s="409">
        <f>O99/1000000</f>
        <v>-0.0016</v>
      </c>
      <c r="Q99" s="181"/>
    </row>
    <row r="100" spans="1:17" ht="15.75" customHeight="1" thickBot="1">
      <c r="A100" s="423"/>
      <c r="B100" s="710"/>
      <c r="C100" s="420"/>
      <c r="D100" s="711"/>
      <c r="E100" s="427"/>
      <c r="F100" s="420"/>
      <c r="G100" s="447"/>
      <c r="H100" s="448"/>
      <c r="I100" s="448"/>
      <c r="J100" s="448"/>
      <c r="K100" s="449"/>
      <c r="L100" s="447"/>
      <c r="M100" s="448"/>
      <c r="N100" s="448"/>
      <c r="O100" s="448"/>
      <c r="P100" s="449"/>
      <c r="Q100" s="182"/>
    </row>
    <row r="101" spans="7:16" ht="13.5" thickTop="1">
      <c r="G101" s="18"/>
      <c r="H101" s="18"/>
      <c r="I101" s="18"/>
      <c r="J101" s="18"/>
      <c r="L101" s="18"/>
      <c r="M101" s="18"/>
      <c r="N101" s="18"/>
      <c r="O101" s="18"/>
      <c r="P101" s="18"/>
    </row>
    <row r="102" spans="2:16" ht="12.75">
      <c r="B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ht="18">
      <c r="B103" s="184" t="s">
        <v>249</v>
      </c>
      <c r="G103" s="18"/>
      <c r="H103" s="18"/>
      <c r="I103" s="18"/>
      <c r="J103" s="18"/>
      <c r="K103" s="608">
        <f>SUM(K8:K100)</f>
        <v>-2.4780685714285715</v>
      </c>
      <c r="L103" s="18"/>
      <c r="M103" s="18"/>
      <c r="N103" s="18"/>
      <c r="O103" s="18"/>
      <c r="P103" s="183">
        <f>SUM(P8:P100)</f>
        <v>9.153367857142856</v>
      </c>
    </row>
    <row r="104" spans="2:16" ht="12.75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15.75">
      <c r="A109" s="16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7" ht="24" thickBot="1">
      <c r="A110" s="223" t="s">
        <v>248</v>
      </c>
      <c r="G110" s="19"/>
      <c r="H110" s="19"/>
      <c r="I110" s="98" t="s">
        <v>407</v>
      </c>
      <c r="J110" s="19"/>
      <c r="K110" s="19"/>
      <c r="L110" s="19"/>
      <c r="M110" s="19"/>
      <c r="N110" s="98" t="s">
        <v>408</v>
      </c>
      <c r="O110" s="19"/>
      <c r="P110" s="19"/>
      <c r="Q110" s="216" t="str">
        <f>Q1</f>
        <v>JUNE-2013</v>
      </c>
    </row>
    <row r="111" spans="1:17" ht="39.75" thickBot="1" thickTop="1">
      <c r="A111" s="99" t="s">
        <v>8</v>
      </c>
      <c r="B111" s="38" t="s">
        <v>9</v>
      </c>
      <c r="C111" s="39" t="s">
        <v>1</v>
      </c>
      <c r="D111" s="39" t="s">
        <v>2</v>
      </c>
      <c r="E111" s="39" t="s">
        <v>3</v>
      </c>
      <c r="F111" s="39" t="s">
        <v>10</v>
      </c>
      <c r="G111" s="41" t="str">
        <f>G5</f>
        <v>FINAL READING 01/07/2013</v>
      </c>
      <c r="H111" s="39" t="str">
        <f>H5</f>
        <v>INTIAL READING 01/06/2013</v>
      </c>
      <c r="I111" s="39" t="s">
        <v>4</v>
      </c>
      <c r="J111" s="39" t="s">
        <v>5</v>
      </c>
      <c r="K111" s="40" t="s">
        <v>6</v>
      </c>
      <c r="L111" s="41" t="str">
        <f>G5</f>
        <v>FINAL READING 01/07/2013</v>
      </c>
      <c r="M111" s="39" t="str">
        <f>H5</f>
        <v>INTIAL READING 01/06/2013</v>
      </c>
      <c r="N111" s="39" t="s">
        <v>4</v>
      </c>
      <c r="O111" s="39" t="s">
        <v>5</v>
      </c>
      <c r="P111" s="40" t="s">
        <v>6</v>
      </c>
      <c r="Q111" s="40" t="s">
        <v>318</v>
      </c>
    </row>
    <row r="112" spans="1:16" ht="8.25" customHeight="1" thickBot="1" thickTop="1">
      <c r="A112" s="14"/>
      <c r="B112" s="12"/>
      <c r="C112" s="11"/>
      <c r="D112" s="11"/>
      <c r="E112" s="11"/>
      <c r="F112" s="11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7" ht="15.75" customHeight="1" thickTop="1">
      <c r="A113" s="438"/>
      <c r="B113" s="439" t="s">
        <v>28</v>
      </c>
      <c r="C113" s="417"/>
      <c r="D113" s="403"/>
      <c r="E113" s="403"/>
      <c r="F113" s="403"/>
      <c r="G113" s="103"/>
      <c r="H113" s="26"/>
      <c r="I113" s="26"/>
      <c r="J113" s="26"/>
      <c r="K113" s="27"/>
      <c r="L113" s="103"/>
      <c r="M113" s="26"/>
      <c r="N113" s="26"/>
      <c r="O113" s="26"/>
      <c r="P113" s="27"/>
      <c r="Q113" s="180"/>
    </row>
    <row r="114" spans="1:17" ht="15.75" customHeight="1">
      <c r="A114" s="416">
        <v>1</v>
      </c>
      <c r="B114" s="456" t="s">
        <v>83</v>
      </c>
      <c r="C114" s="436">
        <v>4865092</v>
      </c>
      <c r="D114" s="426" t="s">
        <v>12</v>
      </c>
      <c r="E114" s="426" t="s">
        <v>355</v>
      </c>
      <c r="F114" s="436">
        <v>-100</v>
      </c>
      <c r="G114" s="442">
        <v>12227</v>
      </c>
      <c r="H114" s="443">
        <v>11047</v>
      </c>
      <c r="I114" s="443">
        <f>G114-H114</f>
        <v>1180</v>
      </c>
      <c r="J114" s="443">
        <f aca="true" t="shared" si="18" ref="J114:J124">$F114*I114</f>
        <v>-118000</v>
      </c>
      <c r="K114" s="444">
        <f aca="true" t="shared" si="19" ref="K114:K124">J114/1000000</f>
        <v>-0.118</v>
      </c>
      <c r="L114" s="442">
        <v>13755</v>
      </c>
      <c r="M114" s="443">
        <v>12847</v>
      </c>
      <c r="N114" s="443">
        <f>L114-M114</f>
        <v>908</v>
      </c>
      <c r="O114" s="443">
        <f aca="true" t="shared" si="20" ref="O114:O124">$F114*N114</f>
        <v>-90800</v>
      </c>
      <c r="P114" s="444">
        <f aca="true" t="shared" si="21" ref="P114:P124">O114/1000000</f>
        <v>-0.0908</v>
      </c>
      <c r="Q114" s="181"/>
    </row>
    <row r="115" spans="1:17" ht="16.5">
      <c r="A115" s="416"/>
      <c r="B115" s="457" t="s">
        <v>41</v>
      </c>
      <c r="C115" s="436"/>
      <c r="D115" s="465"/>
      <c r="E115" s="465"/>
      <c r="F115" s="436"/>
      <c r="G115" s="442"/>
      <c r="H115" s="443"/>
      <c r="I115" s="443"/>
      <c r="J115" s="443"/>
      <c r="K115" s="444"/>
      <c r="L115" s="442"/>
      <c r="M115" s="443"/>
      <c r="N115" s="443"/>
      <c r="O115" s="443"/>
      <c r="P115" s="444"/>
      <c r="Q115" s="181"/>
    </row>
    <row r="116" spans="1:17" ht="16.5">
      <c r="A116" s="416">
        <v>2</v>
      </c>
      <c r="B116" s="456" t="s">
        <v>42</v>
      </c>
      <c r="C116" s="436">
        <v>4864955</v>
      </c>
      <c r="D116" s="464" t="s">
        <v>12</v>
      </c>
      <c r="E116" s="426" t="s">
        <v>355</v>
      </c>
      <c r="F116" s="436">
        <v>-1000</v>
      </c>
      <c r="G116" s="442">
        <v>8136</v>
      </c>
      <c r="H116" s="443">
        <v>8119</v>
      </c>
      <c r="I116" s="443">
        <f>G116-H116</f>
        <v>17</v>
      </c>
      <c r="J116" s="443">
        <f t="shared" si="18"/>
        <v>-17000</v>
      </c>
      <c r="K116" s="444">
        <f t="shared" si="19"/>
        <v>-0.017</v>
      </c>
      <c r="L116" s="442">
        <v>6842</v>
      </c>
      <c r="M116" s="443">
        <v>6840</v>
      </c>
      <c r="N116" s="443">
        <f>L116-M116</f>
        <v>2</v>
      </c>
      <c r="O116" s="443">
        <f t="shared" si="20"/>
        <v>-2000</v>
      </c>
      <c r="P116" s="444">
        <f t="shared" si="21"/>
        <v>-0.002</v>
      </c>
      <c r="Q116" s="181"/>
    </row>
    <row r="117" spans="1:17" ht="16.5">
      <c r="A117" s="416"/>
      <c r="B117" s="457" t="s">
        <v>18</v>
      </c>
      <c r="C117" s="436"/>
      <c r="D117" s="464"/>
      <c r="E117" s="426"/>
      <c r="F117" s="436"/>
      <c r="G117" s="442"/>
      <c r="H117" s="443"/>
      <c r="I117" s="443"/>
      <c r="J117" s="443"/>
      <c r="K117" s="444"/>
      <c r="L117" s="442"/>
      <c r="M117" s="443"/>
      <c r="N117" s="443"/>
      <c r="O117" s="443"/>
      <c r="P117" s="444"/>
      <c r="Q117" s="181"/>
    </row>
    <row r="118" spans="1:17" ht="16.5">
      <c r="A118" s="416">
        <v>3</v>
      </c>
      <c r="B118" s="456" t="s">
        <v>19</v>
      </c>
      <c r="C118" s="436">
        <v>4864808</v>
      </c>
      <c r="D118" s="464" t="s">
        <v>12</v>
      </c>
      <c r="E118" s="426" t="s">
        <v>355</v>
      </c>
      <c r="F118" s="436">
        <v>-200</v>
      </c>
      <c r="G118" s="442">
        <v>4133</v>
      </c>
      <c r="H118" s="443">
        <v>4121</v>
      </c>
      <c r="I118" s="446">
        <f>G118-H118</f>
        <v>12</v>
      </c>
      <c r="J118" s="446">
        <f t="shared" si="18"/>
        <v>-2400</v>
      </c>
      <c r="K118" s="453">
        <f t="shared" si="19"/>
        <v>-0.0024</v>
      </c>
      <c r="L118" s="442">
        <v>7409</v>
      </c>
      <c r="M118" s="443">
        <v>3155</v>
      </c>
      <c r="N118" s="443">
        <f>L118-M118</f>
        <v>4254</v>
      </c>
      <c r="O118" s="443">
        <f t="shared" si="20"/>
        <v>-850800</v>
      </c>
      <c r="P118" s="444">
        <f t="shared" si="21"/>
        <v>-0.8508</v>
      </c>
      <c r="Q118" s="574"/>
    </row>
    <row r="119" spans="1:17" ht="16.5">
      <c r="A119" s="416">
        <v>4</v>
      </c>
      <c r="B119" s="456" t="s">
        <v>20</v>
      </c>
      <c r="C119" s="436">
        <v>4864841</v>
      </c>
      <c r="D119" s="464" t="s">
        <v>12</v>
      </c>
      <c r="E119" s="426" t="s">
        <v>355</v>
      </c>
      <c r="F119" s="436">
        <v>-1000</v>
      </c>
      <c r="G119" s="442">
        <v>14177</v>
      </c>
      <c r="H119" s="443">
        <v>14175</v>
      </c>
      <c r="I119" s="443">
        <f>G119-H119</f>
        <v>2</v>
      </c>
      <c r="J119" s="443">
        <f t="shared" si="18"/>
        <v>-2000</v>
      </c>
      <c r="K119" s="444">
        <f t="shared" si="19"/>
        <v>-0.002</v>
      </c>
      <c r="L119" s="442">
        <v>29815</v>
      </c>
      <c r="M119" s="443">
        <v>28367</v>
      </c>
      <c r="N119" s="443">
        <f>L119-M119</f>
        <v>1448</v>
      </c>
      <c r="O119" s="443">
        <f t="shared" si="20"/>
        <v>-1448000</v>
      </c>
      <c r="P119" s="444">
        <f t="shared" si="21"/>
        <v>-1.448</v>
      </c>
      <c r="Q119" s="181"/>
    </row>
    <row r="120" spans="1:17" ht="16.5">
      <c r="A120" s="416"/>
      <c r="B120" s="456"/>
      <c r="C120" s="436"/>
      <c r="D120" s="464"/>
      <c r="E120" s="426"/>
      <c r="F120" s="436"/>
      <c r="G120" s="454"/>
      <c r="H120" s="284"/>
      <c r="I120" s="443"/>
      <c r="J120" s="443"/>
      <c r="K120" s="444"/>
      <c r="L120" s="454"/>
      <c r="M120" s="446"/>
      <c r="N120" s="443"/>
      <c r="O120" s="443"/>
      <c r="P120" s="444"/>
      <c r="Q120" s="181"/>
    </row>
    <row r="121" spans="1:17" ht="16.5">
      <c r="A121" s="440"/>
      <c r="B121" s="462" t="s">
        <v>49</v>
      </c>
      <c r="C121" s="411"/>
      <c r="D121" s="470"/>
      <c r="E121" s="470"/>
      <c r="F121" s="441"/>
      <c r="G121" s="454"/>
      <c r="H121" s="284"/>
      <c r="I121" s="443"/>
      <c r="J121" s="443"/>
      <c r="K121" s="444"/>
      <c r="L121" s="454"/>
      <c r="M121" s="284"/>
      <c r="N121" s="443"/>
      <c r="O121" s="443"/>
      <c r="P121" s="444"/>
      <c r="Q121" s="181"/>
    </row>
    <row r="122" spans="1:17" ht="16.5">
      <c r="A122" s="758">
        <v>5</v>
      </c>
      <c r="B122" s="759" t="s">
        <v>50</v>
      </c>
      <c r="C122" s="750">
        <v>4864813</v>
      </c>
      <c r="D122" s="760" t="s">
        <v>12</v>
      </c>
      <c r="E122" s="747" t="s">
        <v>355</v>
      </c>
      <c r="F122" s="750">
        <v>-100</v>
      </c>
      <c r="G122" s="738">
        <v>31097</v>
      </c>
      <c r="H122" s="739">
        <v>31353</v>
      </c>
      <c r="I122" s="739">
        <f>G122-H122</f>
        <v>-256</v>
      </c>
      <c r="J122" s="739">
        <f t="shared" si="18"/>
        <v>25600</v>
      </c>
      <c r="K122" s="748">
        <f t="shared" si="19"/>
        <v>0.0256</v>
      </c>
      <c r="L122" s="738">
        <v>143395</v>
      </c>
      <c r="M122" s="739">
        <v>143396</v>
      </c>
      <c r="N122" s="739">
        <f>L122-M122</f>
        <v>-1</v>
      </c>
      <c r="O122" s="739">
        <f t="shared" si="20"/>
        <v>100</v>
      </c>
      <c r="P122" s="748">
        <f t="shared" si="21"/>
        <v>0.0001</v>
      </c>
      <c r="Q122" s="181" t="s">
        <v>413</v>
      </c>
    </row>
    <row r="123" spans="1:17" ht="16.5">
      <c r="A123" s="416"/>
      <c r="B123" s="458" t="s">
        <v>51</v>
      </c>
      <c r="C123" s="436"/>
      <c r="D123" s="464"/>
      <c r="E123" s="426"/>
      <c r="F123" s="436"/>
      <c r="G123" s="442"/>
      <c r="H123" s="443"/>
      <c r="I123" s="443"/>
      <c r="J123" s="443"/>
      <c r="K123" s="444"/>
      <c r="L123" s="442"/>
      <c r="M123" s="443"/>
      <c r="N123" s="443"/>
      <c r="O123" s="443"/>
      <c r="P123" s="444"/>
      <c r="Q123" s="181"/>
    </row>
    <row r="124" spans="1:17" ht="16.5">
      <c r="A124" s="416">
        <v>6</v>
      </c>
      <c r="B124" s="724" t="s">
        <v>358</v>
      </c>
      <c r="C124" s="436">
        <v>4865174</v>
      </c>
      <c r="D124" s="465" t="s">
        <v>12</v>
      </c>
      <c r="E124" s="426" t="s">
        <v>355</v>
      </c>
      <c r="F124" s="436">
        <v>-1000</v>
      </c>
      <c r="G124" s="445">
        <v>0</v>
      </c>
      <c r="H124" s="446">
        <v>0</v>
      </c>
      <c r="I124" s="446">
        <f>G124-H124</f>
        <v>0</v>
      </c>
      <c r="J124" s="446">
        <f t="shared" si="18"/>
        <v>0</v>
      </c>
      <c r="K124" s="453">
        <f t="shared" si="19"/>
        <v>0</v>
      </c>
      <c r="L124" s="445">
        <v>0</v>
      </c>
      <c r="M124" s="446">
        <v>0</v>
      </c>
      <c r="N124" s="446">
        <f>L124-M124</f>
        <v>0</v>
      </c>
      <c r="O124" s="446">
        <f t="shared" si="20"/>
        <v>0</v>
      </c>
      <c r="P124" s="453">
        <f t="shared" si="21"/>
        <v>0</v>
      </c>
      <c r="Q124" s="575"/>
    </row>
    <row r="125" spans="1:17" ht="16.5">
      <c r="A125" s="416"/>
      <c r="B125" s="457" t="s">
        <v>37</v>
      </c>
      <c r="C125" s="436"/>
      <c r="D125" s="465"/>
      <c r="E125" s="426"/>
      <c r="F125" s="436"/>
      <c r="G125" s="442"/>
      <c r="H125" s="443"/>
      <c r="I125" s="443"/>
      <c r="J125" s="443"/>
      <c r="K125" s="444"/>
      <c r="L125" s="442"/>
      <c r="M125" s="443"/>
      <c r="N125" s="443"/>
      <c r="O125" s="443"/>
      <c r="P125" s="444"/>
      <c r="Q125" s="181"/>
    </row>
    <row r="126" spans="1:17" ht="16.5">
      <c r="A126" s="416">
        <v>7</v>
      </c>
      <c r="B126" s="456" t="s">
        <v>371</v>
      </c>
      <c r="C126" s="436">
        <v>4864961</v>
      </c>
      <c r="D126" s="464" t="s">
        <v>12</v>
      </c>
      <c r="E126" s="426" t="s">
        <v>355</v>
      </c>
      <c r="F126" s="436">
        <v>-1000</v>
      </c>
      <c r="G126" s="442">
        <v>956031</v>
      </c>
      <c r="H126" s="443">
        <v>956392</v>
      </c>
      <c r="I126" s="443">
        <f>G126-H126</f>
        <v>-361</v>
      </c>
      <c r="J126" s="443">
        <f>$F126*I126</f>
        <v>361000</v>
      </c>
      <c r="K126" s="444">
        <f>J126/1000000</f>
        <v>0.361</v>
      </c>
      <c r="L126" s="442">
        <v>992459</v>
      </c>
      <c r="M126" s="443">
        <v>992480</v>
      </c>
      <c r="N126" s="443">
        <f>L126-M126</f>
        <v>-21</v>
      </c>
      <c r="O126" s="443">
        <f>$F126*N126</f>
        <v>21000</v>
      </c>
      <c r="P126" s="444">
        <f>O126/1000000</f>
        <v>0.021</v>
      </c>
      <c r="Q126" s="181"/>
    </row>
    <row r="127" spans="1:17" ht="16.5">
      <c r="A127" s="416"/>
      <c r="B127" s="458" t="s">
        <v>394</v>
      </c>
      <c r="C127" s="436"/>
      <c r="D127" s="464"/>
      <c r="E127" s="426"/>
      <c r="F127" s="436"/>
      <c r="G127" s="442"/>
      <c r="H127" s="443"/>
      <c r="I127" s="443"/>
      <c r="J127" s="443"/>
      <c r="K127" s="444"/>
      <c r="L127" s="442"/>
      <c r="M127" s="443"/>
      <c r="N127" s="443"/>
      <c r="O127" s="443"/>
      <c r="P127" s="444"/>
      <c r="Q127" s="181"/>
    </row>
    <row r="128" spans="1:17" ht="18">
      <c r="A128" s="416">
        <v>8</v>
      </c>
      <c r="B128" s="708" t="s">
        <v>399</v>
      </c>
      <c r="C128" s="393">
        <v>5128407</v>
      </c>
      <c r="D128" s="152" t="s">
        <v>12</v>
      </c>
      <c r="E128" s="116" t="s">
        <v>355</v>
      </c>
      <c r="F128" s="587">
        <v>2000</v>
      </c>
      <c r="G128" s="442">
        <v>999423</v>
      </c>
      <c r="H128" s="443">
        <v>999423</v>
      </c>
      <c r="I128" s="412">
        <f>G128-H128</f>
        <v>0</v>
      </c>
      <c r="J128" s="412">
        <f>$F128*I128</f>
        <v>0</v>
      </c>
      <c r="K128" s="412">
        <f>J128/1000000</f>
        <v>0</v>
      </c>
      <c r="L128" s="442">
        <v>999980</v>
      </c>
      <c r="M128" s="443">
        <v>999980</v>
      </c>
      <c r="N128" s="412">
        <f>L128-M128</f>
        <v>0</v>
      </c>
      <c r="O128" s="412">
        <f>$F128*N128</f>
        <v>0</v>
      </c>
      <c r="P128" s="412">
        <f>O128/1000000</f>
        <v>0</v>
      </c>
      <c r="Q128" s="582"/>
    </row>
    <row r="129" spans="1:17" ht="13.5" thickBot="1">
      <c r="A129" s="52"/>
      <c r="B129" s="167"/>
      <c r="C129" s="54"/>
      <c r="D129" s="110"/>
      <c r="E129" s="168"/>
      <c r="F129" s="110"/>
      <c r="G129" s="126"/>
      <c r="H129" s="127"/>
      <c r="I129" s="127"/>
      <c r="J129" s="127"/>
      <c r="K129" s="132"/>
      <c r="L129" s="126"/>
      <c r="M129" s="127"/>
      <c r="N129" s="127"/>
      <c r="O129" s="127"/>
      <c r="P129" s="132"/>
      <c r="Q129" s="182"/>
    </row>
    <row r="130" ht="13.5" thickTop="1"/>
    <row r="131" spans="2:16" ht="18">
      <c r="B131" s="186" t="s">
        <v>319</v>
      </c>
      <c r="K131" s="185">
        <f>SUM(K114:K129)</f>
        <v>0.24719999999999998</v>
      </c>
      <c r="P131" s="185">
        <f>SUM(P114:P129)</f>
        <v>-2.3705</v>
      </c>
    </row>
    <row r="132" spans="11:16" ht="15.75">
      <c r="K132" s="107"/>
      <c r="P132" s="107"/>
    </row>
    <row r="133" spans="11:16" ht="15.75">
      <c r="K133" s="107"/>
      <c r="P133" s="107"/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ht="13.5" thickBot="1"/>
    <row r="138" spans="1:17" ht="31.5" customHeight="1">
      <c r="A138" s="170" t="s">
        <v>251</v>
      </c>
      <c r="B138" s="171"/>
      <c r="C138" s="171"/>
      <c r="D138" s="172"/>
      <c r="E138" s="173"/>
      <c r="F138" s="172"/>
      <c r="G138" s="172"/>
      <c r="H138" s="171"/>
      <c r="I138" s="174"/>
      <c r="J138" s="175"/>
      <c r="K138" s="176"/>
      <c r="L138" s="57"/>
      <c r="M138" s="57"/>
      <c r="N138" s="57"/>
      <c r="O138" s="57"/>
      <c r="P138" s="57"/>
      <c r="Q138" s="58"/>
    </row>
    <row r="139" spans="1:17" ht="28.5" customHeight="1">
      <c r="A139" s="177" t="s">
        <v>314</v>
      </c>
      <c r="B139" s="104"/>
      <c r="C139" s="104"/>
      <c r="D139" s="104"/>
      <c r="E139" s="105"/>
      <c r="F139" s="104"/>
      <c r="G139" s="104"/>
      <c r="H139" s="104"/>
      <c r="I139" s="106"/>
      <c r="J139" s="104"/>
      <c r="K139" s="169">
        <f>K103</f>
        <v>-2.4780685714285715</v>
      </c>
      <c r="L139" s="19"/>
      <c r="M139" s="19"/>
      <c r="N139" s="19"/>
      <c r="O139" s="19"/>
      <c r="P139" s="169">
        <f>P103</f>
        <v>9.153367857142856</v>
      </c>
      <c r="Q139" s="59"/>
    </row>
    <row r="140" spans="1:17" ht="28.5" customHeight="1">
      <c r="A140" s="177" t="s">
        <v>315</v>
      </c>
      <c r="B140" s="104"/>
      <c r="C140" s="104"/>
      <c r="D140" s="104"/>
      <c r="E140" s="105"/>
      <c r="F140" s="104"/>
      <c r="G140" s="104"/>
      <c r="H140" s="104"/>
      <c r="I140" s="106"/>
      <c r="J140" s="104"/>
      <c r="K140" s="169">
        <f>K131</f>
        <v>0.24719999999999998</v>
      </c>
      <c r="L140" s="19"/>
      <c r="M140" s="19"/>
      <c r="N140" s="19"/>
      <c r="O140" s="19"/>
      <c r="P140" s="169">
        <f>P131</f>
        <v>-2.3705</v>
      </c>
      <c r="Q140" s="59"/>
    </row>
    <row r="141" spans="1:17" ht="28.5" customHeight="1">
      <c r="A141" s="177" t="s">
        <v>252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'ROHTAK ROAD'!K46</f>
        <v>0.9505125</v>
      </c>
      <c r="L141" s="19"/>
      <c r="M141" s="19"/>
      <c r="N141" s="19"/>
      <c r="O141" s="19"/>
      <c r="P141" s="169">
        <f>'ROHTAK ROAD'!P46</f>
        <v>-0.15822499999999998</v>
      </c>
      <c r="Q141" s="59"/>
    </row>
    <row r="142" spans="1:17" ht="27.75" customHeight="1" thickBot="1">
      <c r="A142" s="179" t="s">
        <v>253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614">
        <f>SUM(K139:K141)</f>
        <v>-1.2803560714285718</v>
      </c>
      <c r="L142" s="60"/>
      <c r="M142" s="60"/>
      <c r="N142" s="60"/>
      <c r="O142" s="60"/>
      <c r="P142" s="614">
        <f>SUM(P139:P141)</f>
        <v>6.624642857142856</v>
      </c>
      <c r="Q142" s="187"/>
    </row>
    <row r="146" ht="13.5" thickBot="1">
      <c r="A146" s="285"/>
    </row>
    <row r="147" spans="1:17" ht="12.75">
      <c r="A147" s="270"/>
      <c r="B147" s="271"/>
      <c r="C147" s="271"/>
      <c r="D147" s="271"/>
      <c r="E147" s="271"/>
      <c r="F147" s="271"/>
      <c r="G147" s="271"/>
      <c r="H147" s="57"/>
      <c r="I147" s="57"/>
      <c r="J147" s="57"/>
      <c r="K147" s="57"/>
      <c r="L147" s="57"/>
      <c r="M147" s="57"/>
      <c r="N147" s="57"/>
      <c r="O147" s="57"/>
      <c r="P147" s="57"/>
      <c r="Q147" s="58"/>
    </row>
    <row r="148" spans="1:17" ht="23.25">
      <c r="A148" s="278" t="s">
        <v>336</v>
      </c>
      <c r="B148" s="262"/>
      <c r="C148" s="262"/>
      <c r="D148" s="262"/>
      <c r="E148" s="262"/>
      <c r="F148" s="262"/>
      <c r="G148" s="262"/>
      <c r="H148" s="19"/>
      <c r="I148" s="19"/>
      <c r="J148" s="19"/>
      <c r="K148" s="19"/>
      <c r="L148" s="19"/>
      <c r="M148" s="19"/>
      <c r="N148" s="19"/>
      <c r="O148" s="19"/>
      <c r="P148" s="19"/>
      <c r="Q148" s="59"/>
    </row>
    <row r="149" spans="1:17" ht="12.75">
      <c r="A149" s="272"/>
      <c r="B149" s="262"/>
      <c r="C149" s="262"/>
      <c r="D149" s="262"/>
      <c r="E149" s="262"/>
      <c r="F149" s="262"/>
      <c r="G149" s="262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5.75">
      <c r="A150" s="273"/>
      <c r="B150" s="274"/>
      <c r="C150" s="274"/>
      <c r="D150" s="274"/>
      <c r="E150" s="274"/>
      <c r="F150" s="274"/>
      <c r="G150" s="274"/>
      <c r="H150" s="19"/>
      <c r="I150" s="19"/>
      <c r="J150" s="19"/>
      <c r="K150" s="316" t="s">
        <v>348</v>
      </c>
      <c r="L150" s="19"/>
      <c r="M150" s="19"/>
      <c r="N150" s="19"/>
      <c r="O150" s="19"/>
      <c r="P150" s="316" t="s">
        <v>349</v>
      </c>
      <c r="Q150" s="59"/>
    </row>
    <row r="151" spans="1:17" ht="12.75">
      <c r="A151" s="275"/>
      <c r="B151" s="160"/>
      <c r="C151" s="160"/>
      <c r="D151" s="160"/>
      <c r="E151" s="160"/>
      <c r="F151" s="160"/>
      <c r="G151" s="160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2.75">
      <c r="A152" s="275"/>
      <c r="B152" s="160"/>
      <c r="C152" s="160"/>
      <c r="D152" s="160"/>
      <c r="E152" s="160"/>
      <c r="F152" s="160"/>
      <c r="G152" s="160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24.75" customHeight="1">
      <c r="A153" s="279" t="s">
        <v>339</v>
      </c>
      <c r="B153" s="263"/>
      <c r="C153" s="263"/>
      <c r="D153" s="264"/>
      <c r="E153" s="264"/>
      <c r="F153" s="265"/>
      <c r="G153" s="264"/>
      <c r="H153" s="19"/>
      <c r="I153" s="19"/>
      <c r="J153" s="19"/>
      <c r="K153" s="283">
        <f>K142</f>
        <v>-1.2803560714285718</v>
      </c>
      <c r="L153" s="264" t="s">
        <v>337</v>
      </c>
      <c r="M153" s="19"/>
      <c r="N153" s="19"/>
      <c r="O153" s="19"/>
      <c r="P153" s="283">
        <f>P142</f>
        <v>6.624642857142856</v>
      </c>
      <c r="Q153" s="286" t="s">
        <v>337</v>
      </c>
    </row>
    <row r="154" spans="1:17" ht="15">
      <c r="A154" s="280"/>
      <c r="B154" s="266"/>
      <c r="C154" s="266"/>
      <c r="D154" s="262"/>
      <c r="E154" s="262"/>
      <c r="F154" s="267"/>
      <c r="G154" s="262"/>
      <c r="H154" s="19"/>
      <c r="I154" s="19"/>
      <c r="J154" s="19"/>
      <c r="K154" s="284"/>
      <c r="L154" s="262"/>
      <c r="M154" s="19"/>
      <c r="N154" s="19"/>
      <c r="O154" s="19"/>
      <c r="P154" s="284"/>
      <c r="Q154" s="287"/>
    </row>
    <row r="155" spans="1:17" ht="22.5" customHeight="1">
      <c r="A155" s="281" t="s">
        <v>338</v>
      </c>
      <c r="B155" s="268"/>
      <c r="C155" s="51"/>
      <c r="D155" s="262"/>
      <c r="E155" s="262"/>
      <c r="F155" s="269"/>
      <c r="G155" s="264"/>
      <c r="H155" s="19"/>
      <c r="I155" s="19"/>
      <c r="J155" s="19"/>
      <c r="K155" s="283">
        <f>'STEPPED UP GENCO'!K43</f>
        <v>0.043379139600000005</v>
      </c>
      <c r="L155" s="264" t="s">
        <v>337</v>
      </c>
      <c r="M155" s="19"/>
      <c r="N155" s="19"/>
      <c r="O155" s="19"/>
      <c r="P155" s="283">
        <f>'STEPPED UP GENCO'!P43</f>
        <v>-0.07808799139999976</v>
      </c>
      <c r="Q155" s="286" t="s">
        <v>337</v>
      </c>
    </row>
    <row r="156" spans="1:17" ht="12.75">
      <c r="A156" s="276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20.25">
      <c r="A159" s="276"/>
      <c r="B159" s="19"/>
      <c r="C159" s="19"/>
      <c r="D159" s="19"/>
      <c r="E159" s="19"/>
      <c r="F159" s="19"/>
      <c r="G159" s="19"/>
      <c r="H159" s="263"/>
      <c r="I159" s="263"/>
      <c r="J159" s="282" t="s">
        <v>340</v>
      </c>
      <c r="K159" s="471">
        <f>SUM(K153:K158)</f>
        <v>-1.2369769318285717</v>
      </c>
      <c r="L159" s="263" t="s">
        <v>337</v>
      </c>
      <c r="M159" s="160"/>
      <c r="N159" s="19"/>
      <c r="O159" s="19"/>
      <c r="P159" s="471">
        <f>SUM(P153:P158)</f>
        <v>6.5465548657428565</v>
      </c>
      <c r="Q159" s="472" t="s">
        <v>337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59" r:id="rId1"/>
  <rowBreaks count="2" manualBreakCount="2">
    <brk id="54" max="16" man="1"/>
    <brk id="10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="62" zoomScaleNormal="85" zoomScaleSheetLayoutView="62" zoomScalePageLayoutView="0" workbookViewId="0" topLeftCell="A1">
      <selection activeCell="I156" sqref="I156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9.7109375" style="0" customWidth="1"/>
  </cols>
  <sheetData>
    <row r="1" ht="26.25">
      <c r="A1" s="1" t="s">
        <v>245</v>
      </c>
    </row>
    <row r="2" spans="1:18" ht="15">
      <c r="A2" s="2" t="s">
        <v>246</v>
      </c>
      <c r="K2" s="56"/>
      <c r="Q2" s="308" t="str">
        <f>NDPL!$Q$1</f>
        <v>JUNE-2013</v>
      </c>
      <c r="R2" s="308"/>
    </row>
    <row r="3" ht="23.25">
      <c r="A3" s="3" t="s">
        <v>87</v>
      </c>
    </row>
    <row r="4" spans="1:16" ht="18.75" thickBot="1">
      <c r="A4" s="108" t="s">
        <v>254</v>
      </c>
      <c r="G4" s="19"/>
      <c r="H4" s="19"/>
      <c r="I4" s="56" t="s">
        <v>7</v>
      </c>
      <c r="J4" s="19"/>
      <c r="K4" s="19"/>
      <c r="L4" s="19"/>
      <c r="M4" s="19"/>
      <c r="N4" s="56" t="s">
        <v>408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01/07/2013</v>
      </c>
      <c r="H5" s="39" t="str">
        <f>NDPL!H5</f>
        <v>INTIAL READING 01/06/2013</v>
      </c>
      <c r="I5" s="39" t="s">
        <v>4</v>
      </c>
      <c r="J5" s="39" t="s">
        <v>5</v>
      </c>
      <c r="K5" s="39" t="s">
        <v>6</v>
      </c>
      <c r="L5" s="41" t="str">
        <f>NDPL!G5</f>
        <v>FINAL READING 01/07/2013</v>
      </c>
      <c r="M5" s="39" t="str">
        <f>NDPL!H5</f>
        <v>INTIAL READING 01/06/2013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0"/>
      <c r="B7" s="481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2">
        <v>1</v>
      </c>
      <c r="B8" s="483" t="s">
        <v>88</v>
      </c>
      <c r="C8" s="488">
        <v>4865098</v>
      </c>
      <c r="D8" s="46" t="s">
        <v>12</v>
      </c>
      <c r="E8" s="47" t="s">
        <v>355</v>
      </c>
      <c r="F8" s="497">
        <v>100</v>
      </c>
      <c r="G8" s="442">
        <v>999998</v>
      </c>
      <c r="H8" s="443">
        <v>999998</v>
      </c>
      <c r="I8" s="517">
        <f>G8-H8</f>
        <v>0</v>
      </c>
      <c r="J8" s="517">
        <f>$F8*I8</f>
        <v>0</v>
      </c>
      <c r="K8" s="517">
        <f aca="true" t="shared" si="0" ref="K8:K49">J8/1000000</f>
        <v>0</v>
      </c>
      <c r="L8" s="442">
        <v>37956</v>
      </c>
      <c r="M8" s="443">
        <v>37956</v>
      </c>
      <c r="N8" s="517">
        <f>L8-M8</f>
        <v>0</v>
      </c>
      <c r="O8" s="517">
        <f>$F8*N8</f>
        <v>0</v>
      </c>
      <c r="P8" s="517">
        <f aca="true" t="shared" si="1" ref="P8:P49">O8/1000000</f>
        <v>0</v>
      </c>
      <c r="Q8" s="181"/>
    </row>
    <row r="9" spans="1:17" ht="15.75" customHeight="1">
      <c r="A9" s="482">
        <v>2</v>
      </c>
      <c r="B9" s="483" t="s">
        <v>89</v>
      </c>
      <c r="C9" s="488">
        <v>4865161</v>
      </c>
      <c r="D9" s="46" t="s">
        <v>12</v>
      </c>
      <c r="E9" s="47" t="s">
        <v>355</v>
      </c>
      <c r="F9" s="497">
        <v>100</v>
      </c>
      <c r="G9" s="442">
        <v>988083</v>
      </c>
      <c r="H9" s="443">
        <v>988083</v>
      </c>
      <c r="I9" s="517">
        <f aca="true" t="shared" si="2" ref="I9:I14">G9-H9</f>
        <v>0</v>
      </c>
      <c r="J9" s="517">
        <f aca="true" t="shared" si="3" ref="J9:J49">$F9*I9</f>
        <v>0</v>
      </c>
      <c r="K9" s="517">
        <f t="shared" si="0"/>
        <v>0</v>
      </c>
      <c r="L9" s="442">
        <v>61591</v>
      </c>
      <c r="M9" s="443">
        <v>58977</v>
      </c>
      <c r="N9" s="517">
        <f aca="true" t="shared" si="4" ref="N9:N14">L9-M9</f>
        <v>2614</v>
      </c>
      <c r="O9" s="517">
        <f aca="true" t="shared" si="5" ref="O9:O49">$F9*N9</f>
        <v>261400</v>
      </c>
      <c r="P9" s="517">
        <f t="shared" si="1"/>
        <v>0.2614</v>
      </c>
      <c r="Q9" s="181"/>
    </row>
    <row r="10" spans="1:17" ht="15.75" customHeight="1">
      <c r="A10" s="482">
        <v>3</v>
      </c>
      <c r="B10" s="483" t="s">
        <v>90</v>
      </c>
      <c r="C10" s="488">
        <v>4865099</v>
      </c>
      <c r="D10" s="46" t="s">
        <v>12</v>
      </c>
      <c r="E10" s="47" t="s">
        <v>355</v>
      </c>
      <c r="F10" s="497">
        <v>100</v>
      </c>
      <c r="G10" s="442">
        <v>16094</v>
      </c>
      <c r="H10" s="443">
        <v>16112</v>
      </c>
      <c r="I10" s="517">
        <f t="shared" si="2"/>
        <v>-18</v>
      </c>
      <c r="J10" s="517">
        <f t="shared" si="3"/>
        <v>-1800</v>
      </c>
      <c r="K10" s="517">
        <f t="shared" si="0"/>
        <v>-0.0018</v>
      </c>
      <c r="L10" s="442">
        <v>11067</v>
      </c>
      <c r="M10" s="443">
        <v>12884</v>
      </c>
      <c r="N10" s="517">
        <f t="shared" si="4"/>
        <v>-1817</v>
      </c>
      <c r="O10" s="517">
        <f t="shared" si="5"/>
        <v>-181700</v>
      </c>
      <c r="P10" s="517">
        <f t="shared" si="1"/>
        <v>-0.1817</v>
      </c>
      <c r="Q10" s="181"/>
    </row>
    <row r="11" spans="1:17" ht="15.75" customHeight="1">
      <c r="A11" s="482">
        <v>4</v>
      </c>
      <c r="B11" s="483" t="s">
        <v>91</v>
      </c>
      <c r="C11" s="488">
        <v>4865162</v>
      </c>
      <c r="D11" s="46" t="s">
        <v>12</v>
      </c>
      <c r="E11" s="47" t="s">
        <v>355</v>
      </c>
      <c r="F11" s="497">
        <v>100</v>
      </c>
      <c r="G11" s="442">
        <v>21398</v>
      </c>
      <c r="H11" s="443">
        <v>21436</v>
      </c>
      <c r="I11" s="517">
        <f t="shared" si="2"/>
        <v>-38</v>
      </c>
      <c r="J11" s="517">
        <f t="shared" si="3"/>
        <v>-3800</v>
      </c>
      <c r="K11" s="517">
        <f t="shared" si="0"/>
        <v>-0.0038</v>
      </c>
      <c r="L11" s="442">
        <v>18972</v>
      </c>
      <c r="M11" s="443">
        <v>19268</v>
      </c>
      <c r="N11" s="517">
        <f t="shared" si="4"/>
        <v>-296</v>
      </c>
      <c r="O11" s="517">
        <f t="shared" si="5"/>
        <v>-29600</v>
      </c>
      <c r="P11" s="517">
        <f t="shared" si="1"/>
        <v>-0.0296</v>
      </c>
      <c r="Q11" s="181"/>
    </row>
    <row r="12" spans="1:17" ht="15">
      <c r="A12" s="482">
        <v>5</v>
      </c>
      <c r="B12" s="483" t="s">
        <v>92</v>
      </c>
      <c r="C12" s="488">
        <v>4865103</v>
      </c>
      <c r="D12" s="46" t="s">
        <v>12</v>
      </c>
      <c r="E12" s="47" t="s">
        <v>355</v>
      </c>
      <c r="F12" s="497">
        <v>100</v>
      </c>
      <c r="G12" s="445">
        <v>999991</v>
      </c>
      <c r="H12" s="446">
        <v>1000000</v>
      </c>
      <c r="I12" s="351">
        <f>G12-H12</f>
        <v>-9</v>
      </c>
      <c r="J12" s="351">
        <f t="shared" si="3"/>
        <v>-900</v>
      </c>
      <c r="K12" s="351">
        <f t="shared" si="0"/>
        <v>-0.0009</v>
      </c>
      <c r="L12" s="445">
        <v>2381</v>
      </c>
      <c r="M12" s="446">
        <v>1188</v>
      </c>
      <c r="N12" s="351">
        <f>L12-M12</f>
        <v>1193</v>
      </c>
      <c r="O12" s="351">
        <f t="shared" si="5"/>
        <v>119300</v>
      </c>
      <c r="P12" s="351">
        <f t="shared" si="1"/>
        <v>0.1193</v>
      </c>
      <c r="Q12" s="721" t="s">
        <v>420</v>
      </c>
    </row>
    <row r="13" spans="1:17" ht="15.75" customHeight="1">
      <c r="A13" s="482">
        <v>6</v>
      </c>
      <c r="B13" s="483" t="s">
        <v>93</v>
      </c>
      <c r="C13" s="488">
        <v>4865101</v>
      </c>
      <c r="D13" s="46" t="s">
        <v>12</v>
      </c>
      <c r="E13" s="47" t="s">
        <v>355</v>
      </c>
      <c r="F13" s="497">
        <v>100</v>
      </c>
      <c r="G13" s="442">
        <v>9323</v>
      </c>
      <c r="H13" s="443">
        <v>9323</v>
      </c>
      <c r="I13" s="517">
        <f t="shared" si="2"/>
        <v>0</v>
      </c>
      <c r="J13" s="517">
        <f t="shared" si="3"/>
        <v>0</v>
      </c>
      <c r="K13" s="517">
        <f t="shared" si="0"/>
        <v>0</v>
      </c>
      <c r="L13" s="442">
        <v>132069</v>
      </c>
      <c r="M13" s="443">
        <v>119610</v>
      </c>
      <c r="N13" s="517">
        <f t="shared" si="4"/>
        <v>12459</v>
      </c>
      <c r="O13" s="517">
        <f t="shared" si="5"/>
        <v>1245900</v>
      </c>
      <c r="P13" s="517">
        <f t="shared" si="1"/>
        <v>1.2459</v>
      </c>
      <c r="Q13" s="181"/>
    </row>
    <row r="14" spans="1:17" ht="15.75" customHeight="1">
      <c r="A14" s="482">
        <v>7</v>
      </c>
      <c r="B14" s="483" t="s">
        <v>94</v>
      </c>
      <c r="C14" s="488">
        <v>4865102</v>
      </c>
      <c r="D14" s="46" t="s">
        <v>12</v>
      </c>
      <c r="E14" s="47" t="s">
        <v>355</v>
      </c>
      <c r="F14" s="497">
        <v>100</v>
      </c>
      <c r="G14" s="442">
        <v>1279</v>
      </c>
      <c r="H14" s="443">
        <v>1279</v>
      </c>
      <c r="I14" s="517">
        <f t="shared" si="2"/>
        <v>0</v>
      </c>
      <c r="J14" s="517">
        <f t="shared" si="3"/>
        <v>0</v>
      </c>
      <c r="K14" s="517">
        <f t="shared" si="0"/>
        <v>0</v>
      </c>
      <c r="L14" s="442">
        <v>64262</v>
      </c>
      <c r="M14" s="443">
        <v>67052</v>
      </c>
      <c r="N14" s="517">
        <f t="shared" si="4"/>
        <v>-2790</v>
      </c>
      <c r="O14" s="517">
        <f t="shared" si="5"/>
        <v>-279000</v>
      </c>
      <c r="P14" s="517">
        <f t="shared" si="1"/>
        <v>-0.279</v>
      </c>
      <c r="Q14" s="181"/>
    </row>
    <row r="15" spans="1:17" ht="15.75" customHeight="1">
      <c r="A15" s="482"/>
      <c r="B15" s="485" t="s">
        <v>11</v>
      </c>
      <c r="C15" s="488"/>
      <c r="D15" s="46"/>
      <c r="E15" s="46"/>
      <c r="F15" s="497"/>
      <c r="G15" s="442"/>
      <c r="H15" s="443"/>
      <c r="I15" s="517"/>
      <c r="J15" s="517"/>
      <c r="K15" s="517"/>
      <c r="L15" s="518"/>
      <c r="M15" s="517"/>
      <c r="N15" s="517"/>
      <c r="O15" s="517"/>
      <c r="P15" s="517"/>
      <c r="Q15" s="181"/>
    </row>
    <row r="16" spans="1:17" ht="15.75" customHeight="1">
      <c r="A16" s="482">
        <v>8</v>
      </c>
      <c r="B16" s="483" t="s">
        <v>378</v>
      </c>
      <c r="C16" s="488">
        <v>4864884</v>
      </c>
      <c r="D16" s="46" t="s">
        <v>12</v>
      </c>
      <c r="E16" s="47" t="s">
        <v>355</v>
      </c>
      <c r="F16" s="497">
        <v>1000</v>
      </c>
      <c r="G16" s="442">
        <v>998203</v>
      </c>
      <c r="H16" s="443">
        <v>998201</v>
      </c>
      <c r="I16" s="517">
        <f>G16-H16</f>
        <v>2</v>
      </c>
      <c r="J16" s="517">
        <f t="shared" si="3"/>
        <v>2000</v>
      </c>
      <c r="K16" s="517">
        <f t="shared" si="0"/>
        <v>0.002</v>
      </c>
      <c r="L16" s="442">
        <v>643</v>
      </c>
      <c r="M16" s="443">
        <v>406</v>
      </c>
      <c r="N16" s="517">
        <f>L16-M16</f>
        <v>237</v>
      </c>
      <c r="O16" s="517">
        <f t="shared" si="5"/>
        <v>237000</v>
      </c>
      <c r="P16" s="517">
        <f t="shared" si="1"/>
        <v>0.237</v>
      </c>
      <c r="Q16" s="575"/>
    </row>
    <row r="17" spans="1:17" ht="15.75" customHeight="1">
      <c r="A17" s="482">
        <v>9</v>
      </c>
      <c r="B17" s="483" t="s">
        <v>95</v>
      </c>
      <c r="C17" s="488">
        <v>4864831</v>
      </c>
      <c r="D17" s="46" t="s">
        <v>12</v>
      </c>
      <c r="E17" s="47" t="s">
        <v>355</v>
      </c>
      <c r="F17" s="497">
        <v>1000</v>
      </c>
      <c r="G17" s="442">
        <v>999692</v>
      </c>
      <c r="H17" s="443">
        <v>999692</v>
      </c>
      <c r="I17" s="517">
        <f aca="true" t="shared" si="6" ref="I17:I49">G17-H17</f>
        <v>0</v>
      </c>
      <c r="J17" s="517">
        <f t="shared" si="3"/>
        <v>0</v>
      </c>
      <c r="K17" s="517">
        <f t="shared" si="0"/>
        <v>0</v>
      </c>
      <c r="L17" s="442">
        <v>2119</v>
      </c>
      <c r="M17" s="443">
        <v>2299</v>
      </c>
      <c r="N17" s="517">
        <f aca="true" t="shared" si="7" ref="N17:N49">L17-M17</f>
        <v>-180</v>
      </c>
      <c r="O17" s="517">
        <f t="shared" si="5"/>
        <v>-180000</v>
      </c>
      <c r="P17" s="517">
        <f t="shared" si="1"/>
        <v>-0.18</v>
      </c>
      <c r="Q17" s="181"/>
    </row>
    <row r="18" spans="1:17" ht="15.75" customHeight="1">
      <c r="A18" s="482">
        <v>10</v>
      </c>
      <c r="B18" s="483" t="s">
        <v>126</v>
      </c>
      <c r="C18" s="488">
        <v>4864832</v>
      </c>
      <c r="D18" s="46" t="s">
        <v>12</v>
      </c>
      <c r="E18" s="47" t="s">
        <v>355</v>
      </c>
      <c r="F18" s="497">
        <v>1000</v>
      </c>
      <c r="G18" s="442">
        <v>789</v>
      </c>
      <c r="H18" s="443">
        <v>778</v>
      </c>
      <c r="I18" s="517">
        <f t="shared" si="6"/>
        <v>11</v>
      </c>
      <c r="J18" s="517">
        <f t="shared" si="3"/>
        <v>11000</v>
      </c>
      <c r="K18" s="517">
        <f t="shared" si="0"/>
        <v>0.011</v>
      </c>
      <c r="L18" s="442">
        <v>1495</v>
      </c>
      <c r="M18" s="443">
        <v>1332</v>
      </c>
      <c r="N18" s="517">
        <f t="shared" si="7"/>
        <v>163</v>
      </c>
      <c r="O18" s="517">
        <f t="shared" si="5"/>
        <v>163000</v>
      </c>
      <c r="P18" s="517">
        <f t="shared" si="1"/>
        <v>0.163</v>
      </c>
      <c r="Q18" s="181"/>
    </row>
    <row r="19" spans="1:17" ht="15.75" customHeight="1">
      <c r="A19" s="482">
        <v>11</v>
      </c>
      <c r="B19" s="483" t="s">
        <v>96</v>
      </c>
      <c r="C19" s="488">
        <v>4864833</v>
      </c>
      <c r="D19" s="46" t="s">
        <v>12</v>
      </c>
      <c r="E19" s="47" t="s">
        <v>355</v>
      </c>
      <c r="F19" s="497">
        <v>1000</v>
      </c>
      <c r="G19" s="442">
        <v>58</v>
      </c>
      <c r="H19" s="443">
        <v>62</v>
      </c>
      <c r="I19" s="517">
        <f t="shared" si="6"/>
        <v>-4</v>
      </c>
      <c r="J19" s="517">
        <f t="shared" si="3"/>
        <v>-4000</v>
      </c>
      <c r="K19" s="517">
        <f t="shared" si="0"/>
        <v>-0.004</v>
      </c>
      <c r="L19" s="442">
        <v>2837</v>
      </c>
      <c r="M19" s="443">
        <v>2807</v>
      </c>
      <c r="N19" s="517">
        <f t="shared" si="7"/>
        <v>30</v>
      </c>
      <c r="O19" s="517">
        <f t="shared" si="5"/>
        <v>30000</v>
      </c>
      <c r="P19" s="517">
        <f t="shared" si="1"/>
        <v>0.03</v>
      </c>
      <c r="Q19" s="181"/>
    </row>
    <row r="20" spans="1:17" ht="15.75" customHeight="1">
      <c r="A20" s="482">
        <v>12</v>
      </c>
      <c r="B20" s="483" t="s">
        <v>97</v>
      </c>
      <c r="C20" s="488">
        <v>4864834</v>
      </c>
      <c r="D20" s="46" t="s">
        <v>12</v>
      </c>
      <c r="E20" s="47" t="s">
        <v>355</v>
      </c>
      <c r="F20" s="497">
        <v>1000</v>
      </c>
      <c r="G20" s="442">
        <v>998841</v>
      </c>
      <c r="H20" s="443">
        <v>998838</v>
      </c>
      <c r="I20" s="517">
        <f t="shared" si="6"/>
        <v>3</v>
      </c>
      <c r="J20" s="517">
        <f t="shared" si="3"/>
        <v>3000</v>
      </c>
      <c r="K20" s="517">
        <f t="shared" si="0"/>
        <v>0.003</v>
      </c>
      <c r="L20" s="442">
        <v>3438</v>
      </c>
      <c r="M20" s="443">
        <v>3240</v>
      </c>
      <c r="N20" s="517">
        <f t="shared" si="7"/>
        <v>198</v>
      </c>
      <c r="O20" s="517">
        <f t="shared" si="5"/>
        <v>198000</v>
      </c>
      <c r="P20" s="517">
        <f t="shared" si="1"/>
        <v>0.198</v>
      </c>
      <c r="Q20" s="181"/>
    </row>
    <row r="21" spans="1:17" ht="15.75" customHeight="1">
      <c r="A21" s="482">
        <v>13</v>
      </c>
      <c r="B21" s="426" t="s">
        <v>98</v>
      </c>
      <c r="C21" s="488">
        <v>4864835</v>
      </c>
      <c r="D21" s="50" t="s">
        <v>12</v>
      </c>
      <c r="E21" s="47" t="s">
        <v>355</v>
      </c>
      <c r="F21" s="497">
        <v>1000</v>
      </c>
      <c r="G21" s="442">
        <v>490</v>
      </c>
      <c r="H21" s="443">
        <v>490</v>
      </c>
      <c r="I21" s="517">
        <f t="shared" si="6"/>
        <v>0</v>
      </c>
      <c r="J21" s="517">
        <f t="shared" si="3"/>
        <v>0</v>
      </c>
      <c r="K21" s="517">
        <f t="shared" si="0"/>
        <v>0</v>
      </c>
      <c r="L21" s="442">
        <v>773</v>
      </c>
      <c r="M21" s="443">
        <v>833</v>
      </c>
      <c r="N21" s="517">
        <f t="shared" si="7"/>
        <v>-60</v>
      </c>
      <c r="O21" s="517">
        <f t="shared" si="5"/>
        <v>-60000</v>
      </c>
      <c r="P21" s="517">
        <f t="shared" si="1"/>
        <v>-0.06</v>
      </c>
      <c r="Q21" s="181"/>
    </row>
    <row r="22" spans="1:17" ht="15.75" customHeight="1">
      <c r="A22" s="482">
        <v>14</v>
      </c>
      <c r="B22" s="483" t="s">
        <v>99</v>
      </c>
      <c r="C22" s="488">
        <v>4864836</v>
      </c>
      <c r="D22" s="46" t="s">
        <v>12</v>
      </c>
      <c r="E22" s="47" t="s">
        <v>355</v>
      </c>
      <c r="F22" s="497">
        <v>1000</v>
      </c>
      <c r="G22" s="442">
        <v>197</v>
      </c>
      <c r="H22" s="443">
        <v>197</v>
      </c>
      <c r="I22" s="517">
        <f t="shared" si="6"/>
        <v>0</v>
      </c>
      <c r="J22" s="517">
        <f t="shared" si="3"/>
        <v>0</v>
      </c>
      <c r="K22" s="517">
        <f t="shared" si="0"/>
        <v>0</v>
      </c>
      <c r="L22" s="442">
        <v>16456</v>
      </c>
      <c r="M22" s="443">
        <v>15710</v>
      </c>
      <c r="N22" s="517">
        <f t="shared" si="7"/>
        <v>746</v>
      </c>
      <c r="O22" s="517">
        <f t="shared" si="5"/>
        <v>746000</v>
      </c>
      <c r="P22" s="517">
        <f t="shared" si="1"/>
        <v>0.746</v>
      </c>
      <c r="Q22" s="181"/>
    </row>
    <row r="23" spans="1:17" ht="15.75" customHeight="1">
      <c r="A23" s="482">
        <v>15</v>
      </c>
      <c r="B23" s="483" t="s">
        <v>100</v>
      </c>
      <c r="C23" s="488">
        <v>4864837</v>
      </c>
      <c r="D23" s="46" t="s">
        <v>12</v>
      </c>
      <c r="E23" s="47" t="s">
        <v>355</v>
      </c>
      <c r="F23" s="497">
        <v>1000</v>
      </c>
      <c r="G23" s="442">
        <v>503</v>
      </c>
      <c r="H23" s="443">
        <v>503</v>
      </c>
      <c r="I23" s="517">
        <f t="shared" si="6"/>
        <v>0</v>
      </c>
      <c r="J23" s="517">
        <f t="shared" si="3"/>
        <v>0</v>
      </c>
      <c r="K23" s="517">
        <f t="shared" si="0"/>
        <v>0</v>
      </c>
      <c r="L23" s="442">
        <v>36484</v>
      </c>
      <c r="M23" s="443">
        <v>36367</v>
      </c>
      <c r="N23" s="517">
        <f t="shared" si="7"/>
        <v>117</v>
      </c>
      <c r="O23" s="517">
        <f t="shared" si="5"/>
        <v>117000</v>
      </c>
      <c r="P23" s="351">
        <f t="shared" si="1"/>
        <v>0.117</v>
      </c>
      <c r="Q23" s="181"/>
    </row>
    <row r="24" spans="1:17" ht="15.75" customHeight="1">
      <c r="A24" s="482">
        <v>16</v>
      </c>
      <c r="B24" s="483" t="s">
        <v>101</v>
      </c>
      <c r="C24" s="488">
        <v>4864838</v>
      </c>
      <c r="D24" s="46" t="s">
        <v>12</v>
      </c>
      <c r="E24" s="47" t="s">
        <v>355</v>
      </c>
      <c r="F24" s="497">
        <v>1000</v>
      </c>
      <c r="G24" s="442">
        <v>266</v>
      </c>
      <c r="H24" s="443">
        <v>266</v>
      </c>
      <c r="I24" s="517">
        <f t="shared" si="6"/>
        <v>0</v>
      </c>
      <c r="J24" s="517">
        <f t="shared" si="3"/>
        <v>0</v>
      </c>
      <c r="K24" s="517">
        <f t="shared" si="0"/>
        <v>0</v>
      </c>
      <c r="L24" s="442">
        <v>22635</v>
      </c>
      <c r="M24" s="443">
        <v>21000</v>
      </c>
      <c r="N24" s="517">
        <f t="shared" si="7"/>
        <v>1635</v>
      </c>
      <c r="O24" s="517">
        <f t="shared" si="5"/>
        <v>1635000</v>
      </c>
      <c r="P24" s="517">
        <f t="shared" si="1"/>
        <v>1.635</v>
      </c>
      <c r="Q24" s="181"/>
    </row>
    <row r="25" spans="1:17" ht="15.75" customHeight="1">
      <c r="A25" s="482">
        <v>17</v>
      </c>
      <c r="B25" s="483" t="s">
        <v>124</v>
      </c>
      <c r="C25" s="488">
        <v>4864839</v>
      </c>
      <c r="D25" s="46" t="s">
        <v>12</v>
      </c>
      <c r="E25" s="47" t="s">
        <v>355</v>
      </c>
      <c r="F25" s="497">
        <v>1000</v>
      </c>
      <c r="G25" s="442">
        <v>600</v>
      </c>
      <c r="H25" s="443">
        <v>600</v>
      </c>
      <c r="I25" s="517">
        <f t="shared" si="6"/>
        <v>0</v>
      </c>
      <c r="J25" s="517">
        <f t="shared" si="3"/>
        <v>0</v>
      </c>
      <c r="K25" s="517">
        <f t="shared" si="0"/>
        <v>0</v>
      </c>
      <c r="L25" s="442">
        <v>7512</v>
      </c>
      <c r="M25" s="443">
        <v>6995</v>
      </c>
      <c r="N25" s="517">
        <f t="shared" si="7"/>
        <v>517</v>
      </c>
      <c r="O25" s="517">
        <f t="shared" si="5"/>
        <v>517000</v>
      </c>
      <c r="P25" s="517">
        <f t="shared" si="1"/>
        <v>0.517</v>
      </c>
      <c r="Q25" s="181"/>
    </row>
    <row r="26" spans="1:17" ht="15.75" customHeight="1">
      <c r="A26" s="482">
        <v>18</v>
      </c>
      <c r="B26" s="483" t="s">
        <v>127</v>
      </c>
      <c r="C26" s="488">
        <v>4864786</v>
      </c>
      <c r="D26" s="46" t="s">
        <v>12</v>
      </c>
      <c r="E26" s="47" t="s">
        <v>355</v>
      </c>
      <c r="F26" s="497">
        <v>100</v>
      </c>
      <c r="G26" s="442">
        <v>41168</v>
      </c>
      <c r="H26" s="443">
        <v>40612</v>
      </c>
      <c r="I26" s="517">
        <f t="shared" si="6"/>
        <v>556</v>
      </c>
      <c r="J26" s="517">
        <f t="shared" si="3"/>
        <v>55600</v>
      </c>
      <c r="K26" s="517">
        <f t="shared" si="0"/>
        <v>0.0556</v>
      </c>
      <c r="L26" s="442">
        <v>642</v>
      </c>
      <c r="M26" s="443">
        <v>637</v>
      </c>
      <c r="N26" s="517">
        <f t="shared" si="7"/>
        <v>5</v>
      </c>
      <c r="O26" s="517">
        <f t="shared" si="5"/>
        <v>500</v>
      </c>
      <c r="P26" s="517">
        <f t="shared" si="1"/>
        <v>0.0005</v>
      </c>
      <c r="Q26" s="181"/>
    </row>
    <row r="27" spans="1:17" ht="15.75" customHeight="1">
      <c r="A27" s="482">
        <v>19</v>
      </c>
      <c r="B27" s="483" t="s">
        <v>125</v>
      </c>
      <c r="C27" s="488">
        <v>4864883</v>
      </c>
      <c r="D27" s="46" t="s">
        <v>12</v>
      </c>
      <c r="E27" s="47" t="s">
        <v>355</v>
      </c>
      <c r="F27" s="497">
        <v>1000</v>
      </c>
      <c r="G27" s="442">
        <v>998623</v>
      </c>
      <c r="H27" s="443">
        <v>998625</v>
      </c>
      <c r="I27" s="517">
        <f t="shared" si="6"/>
        <v>-2</v>
      </c>
      <c r="J27" s="517">
        <f t="shared" si="3"/>
        <v>-2000</v>
      </c>
      <c r="K27" s="517">
        <f t="shared" si="0"/>
        <v>-0.002</v>
      </c>
      <c r="L27" s="442">
        <v>11431</v>
      </c>
      <c r="M27" s="443">
        <v>11142</v>
      </c>
      <c r="N27" s="517">
        <f t="shared" si="7"/>
        <v>289</v>
      </c>
      <c r="O27" s="517">
        <f t="shared" si="5"/>
        <v>289000</v>
      </c>
      <c r="P27" s="517">
        <f t="shared" si="1"/>
        <v>0.289</v>
      </c>
      <c r="Q27" s="181"/>
    </row>
    <row r="28" spans="1:17" ht="15.75" customHeight="1">
      <c r="A28" s="482"/>
      <c r="B28" s="485" t="s">
        <v>102</v>
      </c>
      <c r="C28" s="488"/>
      <c r="D28" s="46"/>
      <c r="E28" s="46"/>
      <c r="F28" s="497"/>
      <c r="G28" s="442"/>
      <c r="H28" s="443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82">
        <v>20</v>
      </c>
      <c r="B29" s="483" t="s">
        <v>103</v>
      </c>
      <c r="C29" s="488">
        <v>4865041</v>
      </c>
      <c r="D29" s="46" t="s">
        <v>12</v>
      </c>
      <c r="E29" s="47" t="s">
        <v>355</v>
      </c>
      <c r="F29" s="497">
        <v>1100</v>
      </c>
      <c r="G29" s="442">
        <v>999998</v>
      </c>
      <c r="H29" s="443">
        <v>999998</v>
      </c>
      <c r="I29" s="517">
        <f t="shared" si="6"/>
        <v>0</v>
      </c>
      <c r="J29" s="517">
        <f t="shared" si="3"/>
        <v>0</v>
      </c>
      <c r="K29" s="517">
        <f t="shared" si="0"/>
        <v>0</v>
      </c>
      <c r="L29" s="442">
        <v>775119</v>
      </c>
      <c r="M29" s="443">
        <v>777569</v>
      </c>
      <c r="N29" s="517">
        <f t="shared" si="7"/>
        <v>-2450</v>
      </c>
      <c r="O29" s="517">
        <f t="shared" si="5"/>
        <v>-2695000</v>
      </c>
      <c r="P29" s="517">
        <f t="shared" si="1"/>
        <v>-2.695</v>
      </c>
      <c r="Q29" s="181"/>
    </row>
    <row r="30" spans="1:17" ht="15.75" customHeight="1">
      <c r="A30" s="482">
        <v>21</v>
      </c>
      <c r="B30" s="483" t="s">
        <v>104</v>
      </c>
      <c r="C30" s="488">
        <v>4865042</v>
      </c>
      <c r="D30" s="46" t="s">
        <v>12</v>
      </c>
      <c r="E30" s="47" t="s">
        <v>355</v>
      </c>
      <c r="F30" s="497">
        <v>1100</v>
      </c>
      <c r="G30" s="442">
        <v>999998</v>
      </c>
      <c r="H30" s="443">
        <v>999998</v>
      </c>
      <c r="I30" s="517">
        <f t="shared" si="6"/>
        <v>0</v>
      </c>
      <c r="J30" s="517">
        <f t="shared" si="3"/>
        <v>0</v>
      </c>
      <c r="K30" s="517">
        <f t="shared" si="0"/>
        <v>0</v>
      </c>
      <c r="L30" s="442">
        <v>819405</v>
      </c>
      <c r="M30" s="443">
        <v>822880</v>
      </c>
      <c r="N30" s="517">
        <f t="shared" si="7"/>
        <v>-3475</v>
      </c>
      <c r="O30" s="517">
        <f t="shared" si="5"/>
        <v>-3822500</v>
      </c>
      <c r="P30" s="517">
        <f t="shared" si="1"/>
        <v>-3.8225</v>
      </c>
      <c r="Q30" s="181"/>
    </row>
    <row r="31" spans="1:17" ht="15.75" customHeight="1">
      <c r="A31" s="482">
        <v>22</v>
      </c>
      <c r="B31" s="483" t="s">
        <v>376</v>
      </c>
      <c r="C31" s="488">
        <v>4864943</v>
      </c>
      <c r="D31" s="46" t="s">
        <v>12</v>
      </c>
      <c r="E31" s="47" t="s">
        <v>355</v>
      </c>
      <c r="F31" s="497">
        <v>1000</v>
      </c>
      <c r="G31" s="442">
        <v>989419</v>
      </c>
      <c r="H31" s="443">
        <v>989456</v>
      </c>
      <c r="I31" s="517">
        <f>G31-H31</f>
        <v>-37</v>
      </c>
      <c r="J31" s="517">
        <f>$F31*I31</f>
        <v>-37000</v>
      </c>
      <c r="K31" s="517">
        <f>J31/1000000</f>
        <v>-0.037</v>
      </c>
      <c r="L31" s="442">
        <v>9278</v>
      </c>
      <c r="M31" s="443">
        <v>9385</v>
      </c>
      <c r="N31" s="517">
        <f>L31-M31</f>
        <v>-107</v>
      </c>
      <c r="O31" s="517">
        <f>$F31*N31</f>
        <v>-107000</v>
      </c>
      <c r="P31" s="517">
        <f>O31/1000000</f>
        <v>-0.107</v>
      </c>
      <c r="Q31" s="181"/>
    </row>
    <row r="32" spans="1:17" ht="15.75" customHeight="1">
      <c r="A32" s="482"/>
      <c r="B32" s="485" t="s">
        <v>34</v>
      </c>
      <c r="C32" s="488"/>
      <c r="D32" s="46"/>
      <c r="E32" s="46"/>
      <c r="F32" s="497"/>
      <c r="G32" s="442"/>
      <c r="H32" s="443"/>
      <c r="I32" s="517"/>
      <c r="J32" s="517"/>
      <c r="K32" s="240">
        <f>SUM(K16:K31)</f>
        <v>0.028599999999999993</v>
      </c>
      <c r="L32" s="518"/>
      <c r="M32" s="517"/>
      <c r="N32" s="517"/>
      <c r="O32" s="517"/>
      <c r="P32" s="240">
        <f>SUM(P16:P31)</f>
        <v>-2.9319999999999995</v>
      </c>
      <c r="Q32" s="181"/>
    </row>
    <row r="33" spans="1:17" ht="15.75" customHeight="1">
      <c r="A33" s="482">
        <v>23</v>
      </c>
      <c r="B33" s="483" t="s">
        <v>105</v>
      </c>
      <c r="C33" s="488">
        <v>4864910</v>
      </c>
      <c r="D33" s="46" t="s">
        <v>12</v>
      </c>
      <c r="E33" s="47" t="s">
        <v>355</v>
      </c>
      <c r="F33" s="497">
        <v>-1000</v>
      </c>
      <c r="G33" s="442">
        <v>962690</v>
      </c>
      <c r="H33" s="443">
        <v>962706</v>
      </c>
      <c r="I33" s="517">
        <f t="shared" si="6"/>
        <v>-16</v>
      </c>
      <c r="J33" s="517">
        <f t="shared" si="3"/>
        <v>16000</v>
      </c>
      <c r="K33" s="517">
        <f t="shared" si="0"/>
        <v>0.016</v>
      </c>
      <c r="L33" s="442">
        <v>970467</v>
      </c>
      <c r="M33" s="443">
        <v>973361</v>
      </c>
      <c r="N33" s="517">
        <f t="shared" si="7"/>
        <v>-2894</v>
      </c>
      <c r="O33" s="517">
        <f t="shared" si="5"/>
        <v>2894000</v>
      </c>
      <c r="P33" s="517">
        <f t="shared" si="1"/>
        <v>2.894</v>
      </c>
      <c r="Q33" s="181"/>
    </row>
    <row r="34" spans="1:17" ht="15.75" customHeight="1">
      <c r="A34" s="482">
        <v>24</v>
      </c>
      <c r="B34" s="483" t="s">
        <v>106</v>
      </c>
      <c r="C34" s="488">
        <v>4864911</v>
      </c>
      <c r="D34" s="46" t="s">
        <v>12</v>
      </c>
      <c r="E34" s="47" t="s">
        <v>355</v>
      </c>
      <c r="F34" s="497">
        <v>-1000</v>
      </c>
      <c r="G34" s="442">
        <v>976588</v>
      </c>
      <c r="H34" s="443">
        <v>976600</v>
      </c>
      <c r="I34" s="517">
        <f t="shared" si="6"/>
        <v>-12</v>
      </c>
      <c r="J34" s="517">
        <f t="shared" si="3"/>
        <v>12000</v>
      </c>
      <c r="K34" s="517">
        <f t="shared" si="0"/>
        <v>0.012</v>
      </c>
      <c r="L34" s="442">
        <v>968827</v>
      </c>
      <c r="M34" s="443">
        <v>971663</v>
      </c>
      <c r="N34" s="517">
        <f t="shared" si="7"/>
        <v>-2836</v>
      </c>
      <c r="O34" s="517">
        <f t="shared" si="5"/>
        <v>2836000</v>
      </c>
      <c r="P34" s="517">
        <f t="shared" si="1"/>
        <v>2.836</v>
      </c>
      <c r="Q34" s="181"/>
    </row>
    <row r="35" spans="1:17" ht="15.75" customHeight="1">
      <c r="A35" s="482">
        <v>25</v>
      </c>
      <c r="B35" s="537" t="s">
        <v>148</v>
      </c>
      <c r="C35" s="498">
        <v>4902571</v>
      </c>
      <c r="D35" s="13" t="s">
        <v>12</v>
      </c>
      <c r="E35" s="47" t="s">
        <v>355</v>
      </c>
      <c r="F35" s="498">
        <v>300</v>
      </c>
      <c r="G35" s="442">
        <v>23</v>
      </c>
      <c r="H35" s="443">
        <v>23</v>
      </c>
      <c r="I35" s="517">
        <f t="shared" si="6"/>
        <v>0</v>
      </c>
      <c r="J35" s="517">
        <f t="shared" si="3"/>
        <v>0</v>
      </c>
      <c r="K35" s="517">
        <f t="shared" si="0"/>
        <v>0</v>
      </c>
      <c r="L35" s="442">
        <v>59</v>
      </c>
      <c r="M35" s="443">
        <v>59</v>
      </c>
      <c r="N35" s="517">
        <f t="shared" si="7"/>
        <v>0</v>
      </c>
      <c r="O35" s="517">
        <f t="shared" si="5"/>
        <v>0</v>
      </c>
      <c r="P35" s="517">
        <f t="shared" si="1"/>
        <v>0</v>
      </c>
      <c r="Q35" s="181"/>
    </row>
    <row r="36" spans="1:17" ht="15.75" customHeight="1">
      <c r="A36" s="482"/>
      <c r="B36" s="485" t="s">
        <v>28</v>
      </c>
      <c r="C36" s="488"/>
      <c r="D36" s="46"/>
      <c r="E36" s="46"/>
      <c r="F36" s="497"/>
      <c r="G36" s="442"/>
      <c r="H36" s="443"/>
      <c r="I36" s="517"/>
      <c r="J36" s="517"/>
      <c r="K36" s="517"/>
      <c r="L36" s="518"/>
      <c r="M36" s="517"/>
      <c r="N36" s="517"/>
      <c r="O36" s="517"/>
      <c r="P36" s="517"/>
      <c r="Q36" s="181"/>
    </row>
    <row r="37" spans="1:17" ht="15">
      <c r="A37" s="482">
        <v>26</v>
      </c>
      <c r="B37" s="426" t="s">
        <v>48</v>
      </c>
      <c r="C37" s="488">
        <v>5128409</v>
      </c>
      <c r="D37" s="50" t="s">
        <v>12</v>
      </c>
      <c r="E37" s="47" t="s">
        <v>355</v>
      </c>
      <c r="F37" s="497">
        <v>1000</v>
      </c>
      <c r="G37" s="445">
        <v>14</v>
      </c>
      <c r="H37" s="446">
        <v>14</v>
      </c>
      <c r="I37" s="351">
        <f>G37-H37</f>
        <v>0</v>
      </c>
      <c r="J37" s="351">
        <f t="shared" si="3"/>
        <v>0</v>
      </c>
      <c r="K37" s="351">
        <f t="shared" si="0"/>
        <v>0</v>
      </c>
      <c r="L37" s="445">
        <v>2585</v>
      </c>
      <c r="M37" s="446">
        <v>1693</v>
      </c>
      <c r="N37" s="351">
        <f>L37-M37</f>
        <v>892</v>
      </c>
      <c r="O37" s="351">
        <f t="shared" si="5"/>
        <v>892000</v>
      </c>
      <c r="P37" s="351">
        <f t="shared" si="1"/>
        <v>0.892</v>
      </c>
      <c r="Q37" s="581"/>
    </row>
    <row r="38" spans="1:17" ht="15.75" customHeight="1">
      <c r="A38" s="482"/>
      <c r="B38" s="485" t="s">
        <v>107</v>
      </c>
      <c r="C38" s="488"/>
      <c r="D38" s="46"/>
      <c r="E38" s="46"/>
      <c r="F38" s="497"/>
      <c r="G38" s="442"/>
      <c r="H38" s="443"/>
      <c r="I38" s="517"/>
      <c r="J38" s="517"/>
      <c r="K38" s="517"/>
      <c r="L38" s="518"/>
      <c r="M38" s="517"/>
      <c r="N38" s="517"/>
      <c r="O38" s="517"/>
      <c r="P38" s="517"/>
      <c r="Q38" s="181"/>
    </row>
    <row r="39" spans="1:17" ht="15.75" customHeight="1">
      <c r="A39" s="482">
        <v>27</v>
      </c>
      <c r="B39" s="483" t="s">
        <v>108</v>
      </c>
      <c r="C39" s="488">
        <v>4864962</v>
      </c>
      <c r="D39" s="46" t="s">
        <v>12</v>
      </c>
      <c r="E39" s="47" t="s">
        <v>355</v>
      </c>
      <c r="F39" s="497">
        <v>-1000</v>
      </c>
      <c r="G39" s="442">
        <v>26066</v>
      </c>
      <c r="H39" s="443">
        <v>25972</v>
      </c>
      <c r="I39" s="517">
        <f t="shared" si="6"/>
        <v>94</v>
      </c>
      <c r="J39" s="517">
        <f t="shared" si="3"/>
        <v>-94000</v>
      </c>
      <c r="K39" s="517">
        <f t="shared" si="0"/>
        <v>-0.094</v>
      </c>
      <c r="L39" s="442">
        <v>973364</v>
      </c>
      <c r="M39" s="443">
        <v>973486</v>
      </c>
      <c r="N39" s="517">
        <f t="shared" si="7"/>
        <v>-122</v>
      </c>
      <c r="O39" s="517">
        <f t="shared" si="5"/>
        <v>122000</v>
      </c>
      <c r="P39" s="517">
        <f t="shared" si="1"/>
        <v>0.122</v>
      </c>
      <c r="Q39" s="181"/>
    </row>
    <row r="40" spans="1:17" ht="15.75" customHeight="1">
      <c r="A40" s="482">
        <v>28</v>
      </c>
      <c r="B40" s="483" t="s">
        <v>109</v>
      </c>
      <c r="C40" s="488">
        <v>4865033</v>
      </c>
      <c r="D40" s="46" t="s">
        <v>12</v>
      </c>
      <c r="E40" s="47" t="s">
        <v>355</v>
      </c>
      <c r="F40" s="497">
        <v>-1000</v>
      </c>
      <c r="G40" s="442">
        <v>9873</v>
      </c>
      <c r="H40" s="443">
        <v>9704</v>
      </c>
      <c r="I40" s="517">
        <f t="shared" si="6"/>
        <v>169</v>
      </c>
      <c r="J40" s="517">
        <f t="shared" si="3"/>
        <v>-169000</v>
      </c>
      <c r="K40" s="517">
        <f t="shared" si="0"/>
        <v>-0.169</v>
      </c>
      <c r="L40" s="442">
        <v>968516</v>
      </c>
      <c r="M40" s="443">
        <v>968812</v>
      </c>
      <c r="N40" s="517">
        <f t="shared" si="7"/>
        <v>-296</v>
      </c>
      <c r="O40" s="517">
        <f t="shared" si="5"/>
        <v>296000</v>
      </c>
      <c r="P40" s="517">
        <f t="shared" si="1"/>
        <v>0.296</v>
      </c>
      <c r="Q40" s="181"/>
    </row>
    <row r="41" spans="1:17" ht="15.75" customHeight="1">
      <c r="A41" s="482">
        <v>29</v>
      </c>
      <c r="B41" s="483" t="s">
        <v>110</v>
      </c>
      <c r="C41" s="488">
        <v>5128420</v>
      </c>
      <c r="D41" s="46" t="s">
        <v>12</v>
      </c>
      <c r="E41" s="47" t="s">
        <v>355</v>
      </c>
      <c r="F41" s="497">
        <v>-1000</v>
      </c>
      <c r="G41" s="442">
        <v>997813</v>
      </c>
      <c r="H41" s="443">
        <v>997766</v>
      </c>
      <c r="I41" s="517">
        <f>G41-H41</f>
        <v>47</v>
      </c>
      <c r="J41" s="517">
        <f t="shared" si="3"/>
        <v>-47000</v>
      </c>
      <c r="K41" s="517">
        <f t="shared" si="0"/>
        <v>-0.047</v>
      </c>
      <c r="L41" s="442">
        <v>997590</v>
      </c>
      <c r="M41" s="443">
        <v>998026</v>
      </c>
      <c r="N41" s="517">
        <f>L41-M41</f>
        <v>-436</v>
      </c>
      <c r="O41" s="517">
        <f t="shared" si="5"/>
        <v>436000</v>
      </c>
      <c r="P41" s="517">
        <f t="shared" si="1"/>
        <v>0.436</v>
      </c>
      <c r="Q41" s="575"/>
    </row>
    <row r="42" spans="1:17" ht="15.75" customHeight="1">
      <c r="A42" s="482">
        <v>30</v>
      </c>
      <c r="B42" s="426" t="s">
        <v>111</v>
      </c>
      <c r="C42" s="488">
        <v>4864935</v>
      </c>
      <c r="D42" s="46" t="s">
        <v>12</v>
      </c>
      <c r="E42" s="47" t="s">
        <v>355</v>
      </c>
      <c r="F42" s="497">
        <v>-1000</v>
      </c>
      <c r="G42" s="442">
        <v>982416</v>
      </c>
      <c r="H42" s="443">
        <v>982365</v>
      </c>
      <c r="I42" s="517">
        <f t="shared" si="6"/>
        <v>51</v>
      </c>
      <c r="J42" s="517">
        <f t="shared" si="3"/>
        <v>-51000</v>
      </c>
      <c r="K42" s="517">
        <f t="shared" si="0"/>
        <v>-0.051</v>
      </c>
      <c r="L42" s="442">
        <v>992841</v>
      </c>
      <c r="M42" s="443">
        <v>993281</v>
      </c>
      <c r="N42" s="517">
        <f t="shared" si="7"/>
        <v>-440</v>
      </c>
      <c r="O42" s="517">
        <f t="shared" si="5"/>
        <v>440000</v>
      </c>
      <c r="P42" s="517">
        <f t="shared" si="1"/>
        <v>0.44</v>
      </c>
      <c r="Q42" s="227"/>
    </row>
    <row r="43" spans="1:17" ht="15.75" customHeight="1">
      <c r="A43" s="482"/>
      <c r="B43" s="485" t="s">
        <v>44</v>
      </c>
      <c r="C43" s="488"/>
      <c r="D43" s="46"/>
      <c r="E43" s="46"/>
      <c r="F43" s="497"/>
      <c r="G43" s="442"/>
      <c r="H43" s="443"/>
      <c r="I43" s="517"/>
      <c r="J43" s="517"/>
      <c r="K43" s="517"/>
      <c r="L43" s="518"/>
      <c r="M43" s="517"/>
      <c r="N43" s="517"/>
      <c r="O43" s="517"/>
      <c r="P43" s="517"/>
      <c r="Q43" s="181"/>
    </row>
    <row r="44" spans="1:17" ht="15.75" customHeight="1">
      <c r="A44" s="482"/>
      <c r="B44" s="484" t="s">
        <v>18</v>
      </c>
      <c r="C44" s="488"/>
      <c r="D44" s="50"/>
      <c r="E44" s="50"/>
      <c r="F44" s="497"/>
      <c r="G44" s="442"/>
      <c r="H44" s="443"/>
      <c r="I44" s="517"/>
      <c r="J44" s="517"/>
      <c r="K44" s="517"/>
      <c r="L44" s="518"/>
      <c r="M44" s="517"/>
      <c r="N44" s="517"/>
      <c r="O44" s="517"/>
      <c r="P44" s="517"/>
      <c r="Q44" s="181"/>
    </row>
    <row r="45" spans="1:17" ht="15.75" customHeight="1">
      <c r="A45" s="482">
        <v>31</v>
      </c>
      <c r="B45" s="483" t="s">
        <v>19</v>
      </c>
      <c r="C45" s="488">
        <v>4864808</v>
      </c>
      <c r="D45" s="46" t="s">
        <v>12</v>
      </c>
      <c r="E45" s="47" t="s">
        <v>355</v>
      </c>
      <c r="F45" s="497">
        <v>200</v>
      </c>
      <c r="G45" s="442">
        <v>4133</v>
      </c>
      <c r="H45" s="443">
        <v>4121</v>
      </c>
      <c r="I45" s="517">
        <f>G45-H45</f>
        <v>12</v>
      </c>
      <c r="J45" s="517">
        <f>$F45*I45</f>
        <v>2400</v>
      </c>
      <c r="K45" s="517">
        <f>J45/1000000</f>
        <v>0.0024</v>
      </c>
      <c r="L45" s="442">
        <v>7409</v>
      </c>
      <c r="M45" s="443">
        <v>3155</v>
      </c>
      <c r="N45" s="517">
        <f>L45-M45</f>
        <v>4254</v>
      </c>
      <c r="O45" s="517">
        <f>$F45*N45</f>
        <v>850800</v>
      </c>
      <c r="P45" s="517">
        <f>O45/1000000</f>
        <v>0.8508</v>
      </c>
      <c r="Q45" s="574"/>
    </row>
    <row r="46" spans="1:17" ht="15.75" customHeight="1">
      <c r="A46" s="482">
        <v>32</v>
      </c>
      <c r="B46" s="483" t="s">
        <v>20</v>
      </c>
      <c r="C46" s="488">
        <v>4864841</v>
      </c>
      <c r="D46" s="46" t="s">
        <v>12</v>
      </c>
      <c r="E46" s="47" t="s">
        <v>355</v>
      </c>
      <c r="F46" s="497">
        <v>1000</v>
      </c>
      <c r="G46" s="442">
        <v>14177</v>
      </c>
      <c r="H46" s="443">
        <v>14175</v>
      </c>
      <c r="I46" s="517">
        <f t="shared" si="6"/>
        <v>2</v>
      </c>
      <c r="J46" s="517">
        <f t="shared" si="3"/>
        <v>2000</v>
      </c>
      <c r="K46" s="517">
        <f t="shared" si="0"/>
        <v>0.002</v>
      </c>
      <c r="L46" s="442">
        <v>29815</v>
      </c>
      <c r="M46" s="443">
        <v>28367</v>
      </c>
      <c r="N46" s="517">
        <f t="shared" si="7"/>
        <v>1448</v>
      </c>
      <c r="O46" s="517">
        <f t="shared" si="5"/>
        <v>1448000</v>
      </c>
      <c r="P46" s="517">
        <f t="shared" si="1"/>
        <v>1.448</v>
      </c>
      <c r="Q46" s="181"/>
    </row>
    <row r="47" spans="1:17" ht="15.75" customHeight="1">
      <c r="A47" s="482"/>
      <c r="B47" s="485" t="s">
        <v>121</v>
      </c>
      <c r="C47" s="488"/>
      <c r="D47" s="46"/>
      <c r="E47" s="46"/>
      <c r="F47" s="497"/>
      <c r="G47" s="442"/>
      <c r="H47" s="443"/>
      <c r="I47" s="517"/>
      <c r="J47" s="517"/>
      <c r="K47" s="517"/>
      <c r="L47" s="518"/>
      <c r="M47" s="517"/>
      <c r="N47" s="517"/>
      <c r="O47" s="517"/>
      <c r="P47" s="517"/>
      <c r="Q47" s="181"/>
    </row>
    <row r="48" spans="1:17" ht="15.75" customHeight="1">
      <c r="A48" s="482">
        <v>33</v>
      </c>
      <c r="B48" s="483" t="s">
        <v>122</v>
      </c>
      <c r="C48" s="488">
        <v>4865134</v>
      </c>
      <c r="D48" s="46" t="s">
        <v>12</v>
      </c>
      <c r="E48" s="47" t="s">
        <v>355</v>
      </c>
      <c r="F48" s="497">
        <v>100</v>
      </c>
      <c r="G48" s="442">
        <v>111137</v>
      </c>
      <c r="H48" s="443">
        <v>111430</v>
      </c>
      <c r="I48" s="517">
        <f t="shared" si="6"/>
        <v>-293</v>
      </c>
      <c r="J48" s="517">
        <f t="shared" si="3"/>
        <v>-29300</v>
      </c>
      <c r="K48" s="517">
        <f t="shared" si="0"/>
        <v>-0.0293</v>
      </c>
      <c r="L48" s="442">
        <v>1585</v>
      </c>
      <c r="M48" s="443">
        <v>1615</v>
      </c>
      <c r="N48" s="517">
        <f t="shared" si="7"/>
        <v>-30</v>
      </c>
      <c r="O48" s="517">
        <f t="shared" si="5"/>
        <v>-3000</v>
      </c>
      <c r="P48" s="517">
        <f t="shared" si="1"/>
        <v>-0.003</v>
      </c>
      <c r="Q48" s="181"/>
    </row>
    <row r="49" spans="1:17" ht="15.75" customHeight="1" thickBot="1">
      <c r="A49" s="486">
        <v>34</v>
      </c>
      <c r="B49" s="427" t="s">
        <v>123</v>
      </c>
      <c r="C49" s="489">
        <v>4865135</v>
      </c>
      <c r="D49" s="55" t="s">
        <v>12</v>
      </c>
      <c r="E49" s="53" t="s">
        <v>355</v>
      </c>
      <c r="F49" s="499">
        <v>100</v>
      </c>
      <c r="G49" s="447">
        <v>79544</v>
      </c>
      <c r="H49" s="448">
        <v>76605</v>
      </c>
      <c r="I49" s="519">
        <f t="shared" si="6"/>
        <v>2939</v>
      </c>
      <c r="J49" s="519">
        <f t="shared" si="3"/>
        <v>293900</v>
      </c>
      <c r="K49" s="519">
        <f t="shared" si="0"/>
        <v>0.2939</v>
      </c>
      <c r="L49" s="447">
        <v>1984</v>
      </c>
      <c r="M49" s="448">
        <v>690</v>
      </c>
      <c r="N49" s="519">
        <f t="shared" si="7"/>
        <v>1294</v>
      </c>
      <c r="O49" s="519">
        <f t="shared" si="5"/>
        <v>129400</v>
      </c>
      <c r="P49" s="519">
        <f t="shared" si="1"/>
        <v>0.1294</v>
      </c>
      <c r="Q49" s="182"/>
    </row>
    <row r="50" spans="6:16" ht="15.75" thickTop="1">
      <c r="F50" s="241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1"/>
      <c r="I51" s="18"/>
      <c r="J51" s="18"/>
      <c r="K51" s="525">
        <f>SUM(K8:K49)-K32</f>
        <v>-0.04189999999999997</v>
      </c>
      <c r="N51" s="18"/>
      <c r="O51" s="18"/>
      <c r="P51" s="525">
        <f>SUM(P8:P49)-P32</f>
        <v>8.5455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1"/>
      <c r="I53" s="18"/>
      <c r="J53" s="18"/>
      <c r="K53" s="525">
        <f>SUM(K51:K52)</f>
        <v>-0.04189999999999997</v>
      </c>
      <c r="N53" s="18"/>
      <c r="O53" s="18"/>
      <c r="P53" s="525">
        <f>SUM(P51:P52)</f>
        <v>8.5455</v>
      </c>
    </row>
    <row r="54" ht="15">
      <c r="F54" s="241"/>
    </row>
    <row r="55" spans="6:17" ht="15">
      <c r="F55" s="241"/>
      <c r="Q55" s="308" t="str">
        <f>NDPL!$Q$1</f>
        <v>JUNE-2013</v>
      </c>
    </row>
    <row r="56" ht="15">
      <c r="F56" s="241"/>
    </row>
    <row r="57" spans="6:17" ht="15">
      <c r="F57" s="241"/>
      <c r="Q57" s="308"/>
    </row>
    <row r="58" spans="1:16" ht="18.75" thickBot="1">
      <c r="A58" s="108" t="s">
        <v>254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408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01/07/2013</v>
      </c>
      <c r="H59" s="39" t="str">
        <f>NDPL!H5</f>
        <v>INTIAL READING 01/06/2013</v>
      </c>
      <c r="I59" s="39" t="s">
        <v>4</v>
      </c>
      <c r="J59" s="39" t="s">
        <v>5</v>
      </c>
      <c r="K59" s="39" t="s">
        <v>6</v>
      </c>
      <c r="L59" s="41" t="str">
        <f>NDPL!G5</f>
        <v>FINAL READING 01/07/2013</v>
      </c>
      <c r="M59" s="39" t="str">
        <f>NDPL!H5</f>
        <v>INTIAL READING 01/06/2013</v>
      </c>
      <c r="N59" s="39" t="s">
        <v>4</v>
      </c>
      <c r="O59" s="39" t="s">
        <v>5</v>
      </c>
      <c r="P59" s="39" t="s">
        <v>6</v>
      </c>
      <c r="Q59" s="40" t="s">
        <v>318</v>
      </c>
    </row>
    <row r="60" spans="1:16" ht="17.25" thickBot="1" thickTop="1">
      <c r="A60" s="20"/>
      <c r="B60" s="109"/>
      <c r="C60" s="20"/>
      <c r="D60" s="20"/>
      <c r="E60" s="20"/>
      <c r="F60" s="428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80"/>
      <c r="B61" s="481" t="s">
        <v>128</v>
      </c>
      <c r="C61" s="42"/>
      <c r="D61" s="42"/>
      <c r="E61" s="42"/>
      <c r="F61" s="429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2">
        <v>1</v>
      </c>
      <c r="B62" s="483" t="s">
        <v>15</v>
      </c>
      <c r="C62" s="488">
        <v>4864968</v>
      </c>
      <c r="D62" s="46" t="s">
        <v>12</v>
      </c>
      <c r="E62" s="47" t="s">
        <v>355</v>
      </c>
      <c r="F62" s="497">
        <v>-1000</v>
      </c>
      <c r="G62" s="442">
        <v>994856</v>
      </c>
      <c r="H62" s="443">
        <v>994854</v>
      </c>
      <c r="I62" s="443">
        <f>G62-H62</f>
        <v>2</v>
      </c>
      <c r="J62" s="443">
        <f>$F62*I62</f>
        <v>-2000</v>
      </c>
      <c r="K62" s="443">
        <f>J62/1000000</f>
        <v>-0.002</v>
      </c>
      <c r="L62" s="442">
        <v>924431</v>
      </c>
      <c r="M62" s="443">
        <v>928957</v>
      </c>
      <c r="N62" s="443">
        <f>L62-M62</f>
        <v>-4526</v>
      </c>
      <c r="O62" s="443">
        <f>$F62*N62</f>
        <v>4526000</v>
      </c>
      <c r="P62" s="443">
        <f>O62/1000000</f>
        <v>4.526</v>
      </c>
      <c r="Q62" s="181"/>
    </row>
    <row r="63" spans="1:17" ht="15.75" customHeight="1">
      <c r="A63" s="482">
        <v>2</v>
      </c>
      <c r="B63" s="483" t="s">
        <v>16</v>
      </c>
      <c r="C63" s="488">
        <v>4864980</v>
      </c>
      <c r="D63" s="46" t="s">
        <v>12</v>
      </c>
      <c r="E63" s="47" t="s">
        <v>355</v>
      </c>
      <c r="F63" s="497">
        <v>-1000</v>
      </c>
      <c r="G63" s="442">
        <v>14033</v>
      </c>
      <c r="H63" s="443">
        <v>14031</v>
      </c>
      <c r="I63" s="443">
        <f>G63-H63</f>
        <v>2</v>
      </c>
      <c r="J63" s="443">
        <f>$F63*I63</f>
        <v>-2000</v>
      </c>
      <c r="K63" s="443">
        <f>J63/1000000</f>
        <v>-0.002</v>
      </c>
      <c r="L63" s="442">
        <v>943904</v>
      </c>
      <c r="M63" s="443">
        <v>948020</v>
      </c>
      <c r="N63" s="443">
        <f>L63-M63</f>
        <v>-4116</v>
      </c>
      <c r="O63" s="443">
        <f>$F63*N63</f>
        <v>4116000</v>
      </c>
      <c r="P63" s="443">
        <f>O63/1000000</f>
        <v>4.116</v>
      </c>
      <c r="Q63" s="181"/>
    </row>
    <row r="64" spans="1:17" ht="15">
      <c r="A64" s="482">
        <v>3</v>
      </c>
      <c r="B64" s="483" t="s">
        <v>17</v>
      </c>
      <c r="C64" s="488">
        <v>5128436</v>
      </c>
      <c r="D64" s="46" t="s">
        <v>12</v>
      </c>
      <c r="E64" s="47" t="s">
        <v>355</v>
      </c>
      <c r="F64" s="497">
        <v>-1000</v>
      </c>
      <c r="G64" s="442">
        <v>997230</v>
      </c>
      <c r="H64" s="443">
        <v>997230</v>
      </c>
      <c r="I64" s="443">
        <f>G64-H64</f>
        <v>0</v>
      </c>
      <c r="J64" s="443">
        <f>$F64*I64</f>
        <v>0</v>
      </c>
      <c r="K64" s="443">
        <f>J64/1000000</f>
        <v>0</v>
      </c>
      <c r="L64" s="442">
        <v>988425</v>
      </c>
      <c r="M64" s="443">
        <v>992888</v>
      </c>
      <c r="N64" s="443">
        <f>L64-M64</f>
        <v>-4463</v>
      </c>
      <c r="O64" s="443">
        <f>$F64*N64</f>
        <v>4463000</v>
      </c>
      <c r="P64" s="443">
        <f>O64/1000000</f>
        <v>4.463</v>
      </c>
      <c r="Q64" s="720"/>
    </row>
    <row r="65" spans="1:17" ht="15.75" customHeight="1">
      <c r="A65" s="482"/>
      <c r="B65" s="484" t="s">
        <v>129</v>
      </c>
      <c r="C65" s="488"/>
      <c r="D65" s="50"/>
      <c r="E65" s="50"/>
      <c r="F65" s="497"/>
      <c r="G65" s="442"/>
      <c r="H65" s="443"/>
      <c r="I65" s="520"/>
      <c r="J65" s="520"/>
      <c r="K65" s="520"/>
      <c r="L65" s="442"/>
      <c r="M65" s="520"/>
      <c r="N65" s="520"/>
      <c r="O65" s="520"/>
      <c r="P65" s="520"/>
      <c r="Q65" s="181"/>
    </row>
    <row r="66" spans="1:17" ht="15.75" customHeight="1">
      <c r="A66" s="482">
        <v>4</v>
      </c>
      <c r="B66" s="483" t="s">
        <v>130</v>
      </c>
      <c r="C66" s="488">
        <v>4864915</v>
      </c>
      <c r="D66" s="46" t="s">
        <v>12</v>
      </c>
      <c r="E66" s="47" t="s">
        <v>355</v>
      </c>
      <c r="F66" s="497">
        <v>-1000</v>
      </c>
      <c r="G66" s="442">
        <v>925396</v>
      </c>
      <c r="H66" s="443">
        <v>925801</v>
      </c>
      <c r="I66" s="520">
        <f aca="true" t="shared" si="8" ref="I66:I71">G66-H66</f>
        <v>-405</v>
      </c>
      <c r="J66" s="520">
        <f aca="true" t="shared" si="9" ref="J66:J71">$F66*I66</f>
        <v>405000</v>
      </c>
      <c r="K66" s="520">
        <f aca="true" t="shared" si="10" ref="K66:K71">J66/1000000</f>
        <v>0.405</v>
      </c>
      <c r="L66" s="442">
        <v>992406</v>
      </c>
      <c r="M66" s="443">
        <v>993056</v>
      </c>
      <c r="N66" s="520">
        <f aca="true" t="shared" si="11" ref="N66:N71">L66-M66</f>
        <v>-650</v>
      </c>
      <c r="O66" s="520">
        <f aca="true" t="shared" si="12" ref="O66:O71">$F66*N66</f>
        <v>650000</v>
      </c>
      <c r="P66" s="520">
        <f aca="true" t="shared" si="13" ref="P66:P71">O66/1000000</f>
        <v>0.65</v>
      </c>
      <c r="Q66" s="181"/>
    </row>
    <row r="67" spans="1:17" ht="15.75" customHeight="1">
      <c r="A67" s="482">
        <v>5</v>
      </c>
      <c r="B67" s="483" t="s">
        <v>131</v>
      </c>
      <c r="C67" s="488">
        <v>4864993</v>
      </c>
      <c r="D67" s="46" t="s">
        <v>12</v>
      </c>
      <c r="E67" s="47" t="s">
        <v>355</v>
      </c>
      <c r="F67" s="497">
        <v>-1000</v>
      </c>
      <c r="G67" s="442">
        <v>915342</v>
      </c>
      <c r="H67" s="443">
        <v>915754</v>
      </c>
      <c r="I67" s="520">
        <f t="shared" si="8"/>
        <v>-412</v>
      </c>
      <c r="J67" s="520">
        <f t="shared" si="9"/>
        <v>412000</v>
      </c>
      <c r="K67" s="520">
        <f t="shared" si="10"/>
        <v>0.412</v>
      </c>
      <c r="L67" s="442">
        <v>990821</v>
      </c>
      <c r="M67" s="443">
        <v>991394</v>
      </c>
      <c r="N67" s="520">
        <f t="shared" si="11"/>
        <v>-573</v>
      </c>
      <c r="O67" s="520">
        <f t="shared" si="12"/>
        <v>573000</v>
      </c>
      <c r="P67" s="520">
        <f t="shared" si="13"/>
        <v>0.573</v>
      </c>
      <c r="Q67" s="181"/>
    </row>
    <row r="68" spans="1:17" ht="15.75" customHeight="1">
      <c r="A68" s="482">
        <v>6</v>
      </c>
      <c r="B68" s="483" t="s">
        <v>132</v>
      </c>
      <c r="C68" s="488">
        <v>4864914</v>
      </c>
      <c r="D68" s="46" t="s">
        <v>12</v>
      </c>
      <c r="E68" s="47" t="s">
        <v>355</v>
      </c>
      <c r="F68" s="497">
        <v>-1000</v>
      </c>
      <c r="G68" s="442">
        <v>562</v>
      </c>
      <c r="H68" s="443">
        <v>562</v>
      </c>
      <c r="I68" s="520">
        <f t="shared" si="8"/>
        <v>0</v>
      </c>
      <c r="J68" s="520">
        <f t="shared" si="9"/>
        <v>0</v>
      </c>
      <c r="K68" s="520">
        <f t="shared" si="10"/>
        <v>0</v>
      </c>
      <c r="L68" s="442">
        <v>992128</v>
      </c>
      <c r="M68" s="443">
        <v>992003</v>
      </c>
      <c r="N68" s="520">
        <f t="shared" si="11"/>
        <v>125</v>
      </c>
      <c r="O68" s="520">
        <f t="shared" si="12"/>
        <v>-125000</v>
      </c>
      <c r="P68" s="520">
        <f t="shared" si="13"/>
        <v>-0.125</v>
      </c>
      <c r="Q68" s="181"/>
    </row>
    <row r="69" spans="1:17" ht="15.75" customHeight="1">
      <c r="A69" s="482">
        <v>7</v>
      </c>
      <c r="B69" s="483" t="s">
        <v>133</v>
      </c>
      <c r="C69" s="488">
        <v>4865167</v>
      </c>
      <c r="D69" s="46" t="s">
        <v>12</v>
      </c>
      <c r="E69" s="47" t="s">
        <v>355</v>
      </c>
      <c r="F69" s="497">
        <v>-1000</v>
      </c>
      <c r="G69" s="442">
        <v>1655</v>
      </c>
      <c r="H69" s="443">
        <v>1655</v>
      </c>
      <c r="I69" s="520">
        <f t="shared" si="8"/>
        <v>0</v>
      </c>
      <c r="J69" s="520">
        <f t="shared" si="9"/>
        <v>0</v>
      </c>
      <c r="K69" s="520">
        <f t="shared" si="10"/>
        <v>0</v>
      </c>
      <c r="L69" s="442">
        <v>980809</v>
      </c>
      <c r="M69" s="443">
        <v>980809</v>
      </c>
      <c r="N69" s="520">
        <f t="shared" si="11"/>
        <v>0</v>
      </c>
      <c r="O69" s="520">
        <f t="shared" si="12"/>
        <v>0</v>
      </c>
      <c r="P69" s="520">
        <f t="shared" si="13"/>
        <v>0</v>
      </c>
      <c r="Q69" s="181"/>
    </row>
    <row r="70" spans="1:17" s="90" customFormat="1" ht="15">
      <c r="A70" s="576">
        <v>8</v>
      </c>
      <c r="B70" s="697" t="s">
        <v>134</v>
      </c>
      <c r="C70" s="698">
        <v>4864893</v>
      </c>
      <c r="D70" s="75" t="s">
        <v>12</v>
      </c>
      <c r="E70" s="76" t="s">
        <v>355</v>
      </c>
      <c r="F70" s="577">
        <v>-2000</v>
      </c>
      <c r="G70" s="442">
        <v>998631</v>
      </c>
      <c r="H70" s="443">
        <v>998631</v>
      </c>
      <c r="I70" s="520">
        <f>G70-H70</f>
        <v>0</v>
      </c>
      <c r="J70" s="520">
        <f t="shared" si="9"/>
        <v>0</v>
      </c>
      <c r="K70" s="520">
        <f t="shared" si="10"/>
        <v>0</v>
      </c>
      <c r="L70" s="442">
        <v>986714</v>
      </c>
      <c r="M70" s="443">
        <v>987511</v>
      </c>
      <c r="N70" s="520">
        <f>L70-M70</f>
        <v>-797</v>
      </c>
      <c r="O70" s="520">
        <f t="shared" si="12"/>
        <v>1594000</v>
      </c>
      <c r="P70" s="520">
        <f t="shared" si="13"/>
        <v>1.594</v>
      </c>
      <c r="Q70" s="578"/>
    </row>
    <row r="71" spans="1:17" ht="15.75" customHeight="1">
      <c r="A71" s="482">
        <v>9</v>
      </c>
      <c r="B71" s="483" t="s">
        <v>135</v>
      </c>
      <c r="C71" s="488">
        <v>4864918</v>
      </c>
      <c r="D71" s="46" t="s">
        <v>12</v>
      </c>
      <c r="E71" s="47" t="s">
        <v>355</v>
      </c>
      <c r="F71" s="497">
        <v>-1000</v>
      </c>
      <c r="G71" s="442">
        <v>998967</v>
      </c>
      <c r="H71" s="443">
        <v>998967</v>
      </c>
      <c r="I71" s="520">
        <f t="shared" si="8"/>
        <v>0</v>
      </c>
      <c r="J71" s="520">
        <f t="shared" si="9"/>
        <v>0</v>
      </c>
      <c r="K71" s="520">
        <f t="shared" si="10"/>
        <v>0</v>
      </c>
      <c r="L71" s="442">
        <v>965804</v>
      </c>
      <c r="M71" s="443">
        <v>967175</v>
      </c>
      <c r="N71" s="520">
        <f t="shared" si="11"/>
        <v>-1371</v>
      </c>
      <c r="O71" s="520">
        <f t="shared" si="12"/>
        <v>1371000</v>
      </c>
      <c r="P71" s="520">
        <f t="shared" si="13"/>
        <v>1.371</v>
      </c>
      <c r="Q71" s="722"/>
    </row>
    <row r="72" spans="1:17" ht="15.75" customHeight="1">
      <c r="A72" s="482"/>
      <c r="B72" s="485" t="s">
        <v>136</v>
      </c>
      <c r="C72" s="488"/>
      <c r="D72" s="46"/>
      <c r="E72" s="46"/>
      <c r="F72" s="497"/>
      <c r="G72" s="442"/>
      <c r="H72" s="443"/>
      <c r="I72" s="520"/>
      <c r="J72" s="520"/>
      <c r="K72" s="520"/>
      <c r="L72" s="442"/>
      <c r="M72" s="520"/>
      <c r="N72" s="520"/>
      <c r="O72" s="520"/>
      <c r="P72" s="520"/>
      <c r="Q72" s="181"/>
    </row>
    <row r="73" spans="1:17" ht="15.75" customHeight="1">
      <c r="A73" s="482">
        <v>10</v>
      </c>
      <c r="B73" s="483" t="s">
        <v>137</v>
      </c>
      <c r="C73" s="488">
        <v>4864916</v>
      </c>
      <c r="D73" s="46" t="s">
        <v>12</v>
      </c>
      <c r="E73" s="47" t="s">
        <v>355</v>
      </c>
      <c r="F73" s="497">
        <v>-1000</v>
      </c>
      <c r="G73" s="442">
        <v>9445</v>
      </c>
      <c r="H73" s="443">
        <v>9445</v>
      </c>
      <c r="I73" s="520">
        <f>G73-H73</f>
        <v>0</v>
      </c>
      <c r="J73" s="520">
        <f>$F73*I73</f>
        <v>0</v>
      </c>
      <c r="K73" s="520">
        <f>J73/1000000</f>
        <v>0</v>
      </c>
      <c r="L73" s="442">
        <v>931676</v>
      </c>
      <c r="M73" s="443">
        <v>940411</v>
      </c>
      <c r="N73" s="520">
        <f>L73-M73</f>
        <v>-8735</v>
      </c>
      <c r="O73" s="520">
        <f>$F73*N73</f>
        <v>8735000</v>
      </c>
      <c r="P73" s="522">
        <f>O73/1000000</f>
        <v>8.735</v>
      </c>
      <c r="Q73" s="181"/>
    </row>
    <row r="74" spans="1:17" ht="15.75" customHeight="1">
      <c r="A74" s="482">
        <v>11</v>
      </c>
      <c r="B74" s="483" t="s">
        <v>138</v>
      </c>
      <c r="C74" s="488">
        <v>4864917</v>
      </c>
      <c r="D74" s="46" t="s">
        <v>12</v>
      </c>
      <c r="E74" s="47" t="s">
        <v>355</v>
      </c>
      <c r="F74" s="497">
        <v>-1000</v>
      </c>
      <c r="G74" s="442">
        <v>962671</v>
      </c>
      <c r="H74" s="443">
        <v>962700</v>
      </c>
      <c r="I74" s="520">
        <f>G74-H74</f>
        <v>-29</v>
      </c>
      <c r="J74" s="520">
        <f>$F74*I74</f>
        <v>29000</v>
      </c>
      <c r="K74" s="520">
        <f>J74/1000000</f>
        <v>0.029</v>
      </c>
      <c r="L74" s="442">
        <v>873945</v>
      </c>
      <c r="M74" s="443">
        <v>876348</v>
      </c>
      <c r="N74" s="520">
        <f>L74-M74</f>
        <v>-2403</v>
      </c>
      <c r="O74" s="520">
        <f>$F74*N74</f>
        <v>2403000</v>
      </c>
      <c r="P74" s="522">
        <f>O74/1000000</f>
        <v>2.403</v>
      </c>
      <c r="Q74" s="181"/>
    </row>
    <row r="75" spans="1:17" ht="15.75" customHeight="1">
      <c r="A75" s="482"/>
      <c r="B75" s="484" t="s">
        <v>139</v>
      </c>
      <c r="C75" s="488"/>
      <c r="D75" s="50"/>
      <c r="E75" s="50"/>
      <c r="F75" s="497"/>
      <c r="G75" s="442"/>
      <c r="H75" s="443"/>
      <c r="I75" s="520"/>
      <c r="J75" s="520"/>
      <c r="K75" s="520"/>
      <c r="L75" s="442"/>
      <c r="M75" s="520"/>
      <c r="N75" s="520"/>
      <c r="O75" s="520"/>
      <c r="P75" s="520"/>
      <c r="Q75" s="181"/>
    </row>
    <row r="76" spans="1:17" ht="19.5" customHeight="1">
      <c r="A76" s="482">
        <v>12</v>
      </c>
      <c r="B76" s="483" t="s">
        <v>140</v>
      </c>
      <c r="C76" s="488">
        <v>4865053</v>
      </c>
      <c r="D76" s="46" t="s">
        <v>12</v>
      </c>
      <c r="E76" s="47" t="s">
        <v>355</v>
      </c>
      <c r="F76" s="497">
        <v>-1000</v>
      </c>
      <c r="G76" s="442">
        <v>21694</v>
      </c>
      <c r="H76" s="443">
        <v>21683</v>
      </c>
      <c r="I76" s="520">
        <f>G76-H76</f>
        <v>11</v>
      </c>
      <c r="J76" s="520">
        <f>$F76*I76</f>
        <v>-11000</v>
      </c>
      <c r="K76" s="520">
        <f>J76/1000000</f>
        <v>-0.011</v>
      </c>
      <c r="L76" s="442">
        <v>33093</v>
      </c>
      <c r="M76" s="443">
        <v>31380</v>
      </c>
      <c r="N76" s="520">
        <f>L76-M76</f>
        <v>1713</v>
      </c>
      <c r="O76" s="520">
        <f>$F76*N76</f>
        <v>-1713000</v>
      </c>
      <c r="P76" s="520">
        <f>O76/1000000</f>
        <v>-1.713</v>
      </c>
      <c r="Q76" s="615"/>
    </row>
    <row r="77" spans="1:17" ht="19.5" customHeight="1">
      <c r="A77" s="482">
        <v>13</v>
      </c>
      <c r="B77" s="483" t="s">
        <v>141</v>
      </c>
      <c r="C77" s="488">
        <v>4864986</v>
      </c>
      <c r="D77" s="46" t="s">
        <v>12</v>
      </c>
      <c r="E77" s="47" t="s">
        <v>355</v>
      </c>
      <c r="F77" s="497">
        <v>-1000</v>
      </c>
      <c r="G77" s="442">
        <v>20381</v>
      </c>
      <c r="H77" s="443">
        <v>20364</v>
      </c>
      <c r="I77" s="443">
        <f>G77-H77</f>
        <v>17</v>
      </c>
      <c r="J77" s="443">
        <f>$F77*I77</f>
        <v>-17000</v>
      </c>
      <c r="K77" s="443">
        <f>J77/1000000</f>
        <v>-0.017</v>
      </c>
      <c r="L77" s="442">
        <v>42530</v>
      </c>
      <c r="M77" s="443">
        <v>40799</v>
      </c>
      <c r="N77" s="443">
        <f>L77-M77</f>
        <v>1731</v>
      </c>
      <c r="O77" s="443">
        <f>$F77*N77</f>
        <v>-1731000</v>
      </c>
      <c r="P77" s="443">
        <f>O77/1000000</f>
        <v>-1.731</v>
      </c>
      <c r="Q77" s="615"/>
    </row>
    <row r="78" spans="1:17" ht="14.25" customHeight="1">
      <c r="A78" s="482"/>
      <c r="B78" s="485" t="s">
        <v>146</v>
      </c>
      <c r="C78" s="488"/>
      <c r="D78" s="46"/>
      <c r="E78" s="46"/>
      <c r="F78" s="497"/>
      <c r="G78" s="521"/>
      <c r="H78" s="443"/>
      <c r="I78" s="443"/>
      <c r="J78" s="443"/>
      <c r="K78" s="443"/>
      <c r="L78" s="521"/>
      <c r="M78" s="443"/>
      <c r="N78" s="443"/>
      <c r="O78" s="443"/>
      <c r="P78" s="443"/>
      <c r="Q78" s="181"/>
    </row>
    <row r="79" spans="1:17" ht="15.75" thickBot="1">
      <c r="A79" s="486">
        <v>14</v>
      </c>
      <c r="B79" s="487" t="s">
        <v>147</v>
      </c>
      <c r="C79" s="489">
        <v>4865087</v>
      </c>
      <c r="D79" s="110" t="s">
        <v>12</v>
      </c>
      <c r="E79" s="53" t="s">
        <v>355</v>
      </c>
      <c r="F79" s="489">
        <v>100</v>
      </c>
      <c r="G79" s="745">
        <v>0</v>
      </c>
      <c r="H79" s="746">
        <v>0</v>
      </c>
      <c r="I79" s="746">
        <f>G79-H79</f>
        <v>0</v>
      </c>
      <c r="J79" s="746">
        <f>$F79*I79</f>
        <v>0</v>
      </c>
      <c r="K79" s="746">
        <f>J79/1000000</f>
        <v>0</v>
      </c>
      <c r="L79" s="745">
        <v>0</v>
      </c>
      <c r="M79" s="746">
        <v>0</v>
      </c>
      <c r="N79" s="746">
        <f>L79-M79</f>
        <v>0</v>
      </c>
      <c r="O79" s="746">
        <f>$F79*N79</f>
        <v>0</v>
      </c>
      <c r="P79" s="746">
        <f>O79/1000000</f>
        <v>0</v>
      </c>
      <c r="Q79" s="743"/>
    </row>
    <row r="80" spans="2:16" ht="18.75" thickTop="1">
      <c r="B80" s="380" t="s">
        <v>256</v>
      </c>
      <c r="F80" s="241"/>
      <c r="I80" s="18"/>
      <c r="J80" s="18"/>
      <c r="K80" s="479">
        <f>SUM(K62:K78)</f>
        <v>0.814</v>
      </c>
      <c r="L80" s="19"/>
      <c r="N80" s="18"/>
      <c r="O80" s="18"/>
      <c r="P80" s="479">
        <f>SUM(P62:P78)</f>
        <v>24.861999999999995</v>
      </c>
    </row>
    <row r="81" spans="2:16" ht="18">
      <c r="B81" s="380"/>
      <c r="F81" s="241"/>
      <c r="I81" s="18"/>
      <c r="J81" s="18"/>
      <c r="K81" s="21"/>
      <c r="L81" s="19"/>
      <c r="N81" s="18"/>
      <c r="O81" s="18"/>
      <c r="P81" s="382"/>
    </row>
    <row r="82" spans="2:16" ht="18">
      <c r="B82" s="380" t="s">
        <v>149</v>
      </c>
      <c r="F82" s="241"/>
      <c r="I82" s="18"/>
      <c r="J82" s="18"/>
      <c r="K82" s="479">
        <f>SUM(K80:K81)</f>
        <v>0.814</v>
      </c>
      <c r="L82" s="19"/>
      <c r="N82" s="18"/>
      <c r="O82" s="18"/>
      <c r="P82" s="479">
        <f>SUM(P80:P81)</f>
        <v>24.861999999999995</v>
      </c>
    </row>
    <row r="83" spans="6:16" ht="15">
      <c r="F83" s="241"/>
      <c r="I83" s="18"/>
      <c r="J83" s="18"/>
      <c r="K83" s="21"/>
      <c r="L83" s="19"/>
      <c r="N83" s="18"/>
      <c r="O83" s="18"/>
      <c r="P83" s="21"/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8" ht="15">
      <c r="F85" s="241"/>
      <c r="I85" s="18"/>
      <c r="J85" s="18"/>
      <c r="K85" s="21"/>
      <c r="L85" s="19"/>
      <c r="N85" s="18"/>
      <c r="O85" s="18"/>
      <c r="P85" s="21"/>
      <c r="Q85" s="308" t="str">
        <f>NDPL!Q1</f>
        <v>JUNE-2013</v>
      </c>
      <c r="R85" s="308"/>
    </row>
    <row r="86" spans="1:16" ht="18.75" thickBot="1">
      <c r="A86" s="399" t="s">
        <v>255</v>
      </c>
      <c r="F86" s="241"/>
      <c r="G86" s="7"/>
      <c r="H86" s="7"/>
      <c r="I86" s="56" t="s">
        <v>7</v>
      </c>
      <c r="J86" s="19"/>
      <c r="K86" s="19"/>
      <c r="L86" s="19"/>
      <c r="M86" s="19"/>
      <c r="N86" s="56" t="s">
        <v>408</v>
      </c>
      <c r="O86" s="19"/>
      <c r="P86" s="19"/>
    </row>
    <row r="87" spans="1:17" ht="39.75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01/07/2013</v>
      </c>
      <c r="H87" s="39" t="str">
        <f>NDPL!H5</f>
        <v>INTIAL READING 01/06/2013</v>
      </c>
      <c r="I87" s="39" t="s">
        <v>4</v>
      </c>
      <c r="J87" s="39" t="s">
        <v>5</v>
      </c>
      <c r="K87" s="39" t="s">
        <v>6</v>
      </c>
      <c r="L87" s="41" t="str">
        <f>NDPL!G5</f>
        <v>FINAL READING 01/07/2013</v>
      </c>
      <c r="M87" s="39" t="str">
        <f>NDPL!H5</f>
        <v>INTIAL READING 01/06/2013</v>
      </c>
      <c r="N87" s="39" t="s">
        <v>4</v>
      </c>
      <c r="O87" s="39" t="s">
        <v>5</v>
      </c>
      <c r="P87" s="39" t="s">
        <v>6</v>
      </c>
      <c r="Q87" s="40" t="s">
        <v>318</v>
      </c>
    </row>
    <row r="88" spans="1:16" ht="17.25" thickBot="1" thickTop="1">
      <c r="A88" s="6"/>
      <c r="B88" s="49"/>
      <c r="C88" s="4"/>
      <c r="D88" s="4"/>
      <c r="E88" s="4"/>
      <c r="F88" s="430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80"/>
      <c r="B89" s="491" t="s">
        <v>34</v>
      </c>
      <c r="C89" s="492"/>
      <c r="D89" s="102"/>
      <c r="E89" s="111"/>
      <c r="F89" s="431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82">
        <v>1</v>
      </c>
      <c r="B90" s="483" t="s">
        <v>35</v>
      </c>
      <c r="C90" s="488">
        <v>4864889</v>
      </c>
      <c r="D90" s="46" t="s">
        <v>12</v>
      </c>
      <c r="E90" s="47" t="s">
        <v>355</v>
      </c>
      <c r="F90" s="497">
        <v>-1000</v>
      </c>
      <c r="G90" s="442">
        <v>992285</v>
      </c>
      <c r="H90" s="443">
        <v>992279</v>
      </c>
      <c r="I90" s="517">
        <f>G90-H90</f>
        <v>6</v>
      </c>
      <c r="J90" s="517">
        <f aca="true" t="shared" si="14" ref="J90:J101">$F90*I90</f>
        <v>-6000</v>
      </c>
      <c r="K90" s="517">
        <f aca="true" t="shared" si="15" ref="K90:K101">J90/1000000</f>
        <v>-0.006</v>
      </c>
      <c r="L90" s="442">
        <v>998509</v>
      </c>
      <c r="M90" s="443">
        <v>998330</v>
      </c>
      <c r="N90" s="443">
        <f>L90-M90</f>
        <v>179</v>
      </c>
      <c r="O90" s="443">
        <f aca="true" t="shared" si="16" ref="O90:O101">$F90*N90</f>
        <v>-179000</v>
      </c>
      <c r="P90" s="443">
        <f aca="true" t="shared" si="17" ref="P90:P101">O90/1000000</f>
        <v>-0.179</v>
      </c>
      <c r="Q90" s="181"/>
    </row>
    <row r="91" spans="1:17" ht="15.75" customHeight="1">
      <c r="A91" s="482">
        <v>2</v>
      </c>
      <c r="B91" s="483" t="s">
        <v>36</v>
      </c>
      <c r="C91" s="488">
        <v>5128405</v>
      </c>
      <c r="D91" s="46" t="s">
        <v>12</v>
      </c>
      <c r="E91" s="47" t="s">
        <v>355</v>
      </c>
      <c r="F91" s="497">
        <v>-500</v>
      </c>
      <c r="G91" s="442">
        <v>1052</v>
      </c>
      <c r="H91" s="443">
        <v>1052</v>
      </c>
      <c r="I91" s="351">
        <f aca="true" t="shared" si="18" ref="I91:I96">G91-H91</f>
        <v>0</v>
      </c>
      <c r="J91" s="351">
        <f t="shared" si="14"/>
        <v>0</v>
      </c>
      <c r="K91" s="351">
        <f t="shared" si="15"/>
        <v>0</v>
      </c>
      <c r="L91" s="442">
        <v>1239</v>
      </c>
      <c r="M91" s="443">
        <v>479</v>
      </c>
      <c r="N91" s="443">
        <f aca="true" t="shared" si="19" ref="N91:N96">L91-M91</f>
        <v>760</v>
      </c>
      <c r="O91" s="443">
        <f t="shared" si="16"/>
        <v>-380000</v>
      </c>
      <c r="P91" s="443">
        <f t="shared" si="17"/>
        <v>-0.38</v>
      </c>
      <c r="Q91" s="181"/>
    </row>
    <row r="92" spans="1:17" ht="15.75" customHeight="1">
      <c r="A92" s="482"/>
      <c r="B92" s="485" t="s">
        <v>386</v>
      </c>
      <c r="C92" s="488"/>
      <c r="D92" s="46"/>
      <c r="E92" s="47"/>
      <c r="F92" s="497"/>
      <c r="G92" s="523"/>
      <c r="H92" s="517"/>
      <c r="I92" s="517"/>
      <c r="J92" s="517"/>
      <c r="K92" s="517"/>
      <c r="L92" s="442"/>
      <c r="M92" s="443"/>
      <c r="N92" s="443"/>
      <c r="O92" s="443"/>
      <c r="P92" s="443"/>
      <c r="Q92" s="181"/>
    </row>
    <row r="93" spans="1:17" ht="15">
      <c r="A93" s="482">
        <v>3</v>
      </c>
      <c r="B93" s="426" t="s">
        <v>113</v>
      </c>
      <c r="C93" s="488">
        <v>4865136</v>
      </c>
      <c r="D93" s="50" t="s">
        <v>12</v>
      </c>
      <c r="E93" s="47" t="s">
        <v>355</v>
      </c>
      <c r="F93" s="497">
        <v>-200</v>
      </c>
      <c r="G93" s="442">
        <v>39557</v>
      </c>
      <c r="H93" s="443">
        <v>39502</v>
      </c>
      <c r="I93" s="517">
        <f>G93-H93</f>
        <v>55</v>
      </c>
      <c r="J93" s="517">
        <f t="shared" si="14"/>
        <v>-11000</v>
      </c>
      <c r="K93" s="517">
        <f t="shared" si="15"/>
        <v>-0.011</v>
      </c>
      <c r="L93" s="442">
        <v>69891</v>
      </c>
      <c r="M93" s="443">
        <v>68632</v>
      </c>
      <c r="N93" s="443">
        <f>L93-M93</f>
        <v>1259</v>
      </c>
      <c r="O93" s="443">
        <f t="shared" si="16"/>
        <v>-251800</v>
      </c>
      <c r="P93" s="446">
        <f t="shared" si="17"/>
        <v>-0.2518</v>
      </c>
      <c r="Q93" s="581"/>
    </row>
    <row r="94" spans="1:17" ht="15.75" customHeight="1">
      <c r="A94" s="482">
        <v>4</v>
      </c>
      <c r="B94" s="483" t="s">
        <v>114</v>
      </c>
      <c r="C94" s="488">
        <v>4865137</v>
      </c>
      <c r="D94" s="46" t="s">
        <v>12</v>
      </c>
      <c r="E94" s="47" t="s">
        <v>355</v>
      </c>
      <c r="F94" s="497">
        <v>-100</v>
      </c>
      <c r="G94" s="442">
        <v>68901</v>
      </c>
      <c r="H94" s="443">
        <v>68568</v>
      </c>
      <c r="I94" s="517">
        <f t="shared" si="18"/>
        <v>333</v>
      </c>
      <c r="J94" s="517">
        <f t="shared" si="14"/>
        <v>-33300</v>
      </c>
      <c r="K94" s="517">
        <f t="shared" si="15"/>
        <v>-0.0333</v>
      </c>
      <c r="L94" s="442">
        <v>135271</v>
      </c>
      <c r="M94" s="443">
        <v>132572</v>
      </c>
      <c r="N94" s="443">
        <f t="shared" si="19"/>
        <v>2699</v>
      </c>
      <c r="O94" s="443">
        <f t="shared" si="16"/>
        <v>-269900</v>
      </c>
      <c r="P94" s="443">
        <f t="shared" si="17"/>
        <v>-0.2699</v>
      </c>
      <c r="Q94" s="181"/>
    </row>
    <row r="95" spans="1:17" ht="15">
      <c r="A95" s="482">
        <v>5</v>
      </c>
      <c r="B95" s="483" t="s">
        <v>115</v>
      </c>
      <c r="C95" s="488">
        <v>4865138</v>
      </c>
      <c r="D95" s="46" t="s">
        <v>12</v>
      </c>
      <c r="E95" s="47" t="s">
        <v>355</v>
      </c>
      <c r="F95" s="497">
        <v>-200</v>
      </c>
      <c r="G95" s="445">
        <v>984735</v>
      </c>
      <c r="H95" s="446">
        <v>984760</v>
      </c>
      <c r="I95" s="351">
        <f>G95-H95</f>
        <v>-25</v>
      </c>
      <c r="J95" s="351">
        <f t="shared" si="14"/>
        <v>5000</v>
      </c>
      <c r="K95" s="351">
        <f t="shared" si="15"/>
        <v>0.005</v>
      </c>
      <c r="L95" s="445">
        <v>2832</v>
      </c>
      <c r="M95" s="446">
        <v>3407</v>
      </c>
      <c r="N95" s="446">
        <f>L95-M95</f>
        <v>-575</v>
      </c>
      <c r="O95" s="446">
        <f t="shared" si="16"/>
        <v>115000</v>
      </c>
      <c r="P95" s="446">
        <f t="shared" si="17"/>
        <v>0.115</v>
      </c>
      <c r="Q95" s="704"/>
    </row>
    <row r="96" spans="1:17" ht="15">
      <c r="A96" s="482">
        <v>6</v>
      </c>
      <c r="B96" s="483" t="s">
        <v>116</v>
      </c>
      <c r="C96" s="488">
        <v>4865139</v>
      </c>
      <c r="D96" s="46" t="s">
        <v>12</v>
      </c>
      <c r="E96" s="47" t="s">
        <v>355</v>
      </c>
      <c r="F96" s="497">
        <v>-200</v>
      </c>
      <c r="G96" s="442">
        <v>64228</v>
      </c>
      <c r="H96" s="443">
        <v>63892</v>
      </c>
      <c r="I96" s="517">
        <f t="shared" si="18"/>
        <v>336</v>
      </c>
      <c r="J96" s="517">
        <f t="shared" si="14"/>
        <v>-67200</v>
      </c>
      <c r="K96" s="517">
        <f t="shared" si="15"/>
        <v>-0.0672</v>
      </c>
      <c r="L96" s="442">
        <v>86418</v>
      </c>
      <c r="M96" s="443">
        <v>85007</v>
      </c>
      <c r="N96" s="443">
        <f t="shared" si="19"/>
        <v>1411</v>
      </c>
      <c r="O96" s="443">
        <f t="shared" si="16"/>
        <v>-282200</v>
      </c>
      <c r="P96" s="443">
        <f t="shared" si="17"/>
        <v>-0.2822</v>
      </c>
      <c r="Q96" s="695"/>
    </row>
    <row r="97" spans="1:17" ht="15">
      <c r="A97" s="482">
        <v>7</v>
      </c>
      <c r="B97" s="483" t="s">
        <v>117</v>
      </c>
      <c r="C97" s="488">
        <v>4865050</v>
      </c>
      <c r="D97" s="46" t="s">
        <v>12</v>
      </c>
      <c r="E97" s="47" t="s">
        <v>355</v>
      </c>
      <c r="F97" s="497">
        <v>-800</v>
      </c>
      <c r="G97" s="445">
        <v>1082</v>
      </c>
      <c r="H97" s="446">
        <v>685</v>
      </c>
      <c r="I97" s="351">
        <f>G97-H97</f>
        <v>397</v>
      </c>
      <c r="J97" s="351">
        <f t="shared" si="14"/>
        <v>-317600</v>
      </c>
      <c r="K97" s="351">
        <f t="shared" si="15"/>
        <v>-0.3176</v>
      </c>
      <c r="L97" s="445">
        <v>754</v>
      </c>
      <c r="M97" s="446">
        <v>321</v>
      </c>
      <c r="N97" s="446">
        <f>L97-M97</f>
        <v>433</v>
      </c>
      <c r="O97" s="446">
        <f t="shared" si="16"/>
        <v>-346400</v>
      </c>
      <c r="P97" s="446">
        <f t="shared" si="17"/>
        <v>-0.3464</v>
      </c>
      <c r="Q97" s="615"/>
    </row>
    <row r="98" spans="1:17" ht="15.75" customHeight="1">
      <c r="A98" s="482">
        <v>8</v>
      </c>
      <c r="B98" s="483" t="s">
        <v>382</v>
      </c>
      <c r="C98" s="488">
        <v>4864949</v>
      </c>
      <c r="D98" s="46" t="s">
        <v>12</v>
      </c>
      <c r="E98" s="47" t="s">
        <v>355</v>
      </c>
      <c r="F98" s="497">
        <v>-2000</v>
      </c>
      <c r="G98" s="445">
        <v>13105</v>
      </c>
      <c r="H98" s="446">
        <v>13109</v>
      </c>
      <c r="I98" s="351">
        <f>G98-H98</f>
        <v>-4</v>
      </c>
      <c r="J98" s="351">
        <f t="shared" si="14"/>
        <v>8000</v>
      </c>
      <c r="K98" s="351">
        <f t="shared" si="15"/>
        <v>0.008</v>
      </c>
      <c r="L98" s="445">
        <v>829</v>
      </c>
      <c r="M98" s="446">
        <v>770</v>
      </c>
      <c r="N98" s="446">
        <f>L98-M98</f>
        <v>59</v>
      </c>
      <c r="O98" s="446">
        <f t="shared" si="16"/>
        <v>-118000</v>
      </c>
      <c r="P98" s="446">
        <f t="shared" si="17"/>
        <v>-0.118</v>
      </c>
      <c r="Q98" s="581"/>
    </row>
    <row r="99" spans="1:17" ht="15.75" customHeight="1">
      <c r="A99" s="482">
        <v>9</v>
      </c>
      <c r="B99" s="483" t="s">
        <v>405</v>
      </c>
      <c r="C99" s="488">
        <v>5128434</v>
      </c>
      <c r="D99" s="46" t="s">
        <v>12</v>
      </c>
      <c r="E99" s="47" t="s">
        <v>355</v>
      </c>
      <c r="F99" s="497">
        <v>-800</v>
      </c>
      <c r="G99" s="442">
        <v>985895</v>
      </c>
      <c r="H99" s="443">
        <v>985966</v>
      </c>
      <c r="I99" s="517">
        <f>G99-H99</f>
        <v>-71</v>
      </c>
      <c r="J99" s="517">
        <f t="shared" si="14"/>
        <v>56800</v>
      </c>
      <c r="K99" s="517">
        <f t="shared" si="15"/>
        <v>0.0568</v>
      </c>
      <c r="L99" s="442">
        <v>994329</v>
      </c>
      <c r="M99" s="443">
        <v>995197</v>
      </c>
      <c r="N99" s="443">
        <f>L99-M99</f>
        <v>-868</v>
      </c>
      <c r="O99" s="443">
        <f t="shared" si="16"/>
        <v>694400</v>
      </c>
      <c r="P99" s="443">
        <f t="shared" si="17"/>
        <v>0.6944</v>
      </c>
      <c r="Q99" s="181"/>
    </row>
    <row r="100" spans="1:17" ht="15.75" customHeight="1">
      <c r="A100" s="482">
        <v>10</v>
      </c>
      <c r="B100" s="483" t="s">
        <v>404</v>
      </c>
      <c r="C100" s="488">
        <v>5128430</v>
      </c>
      <c r="D100" s="46" t="s">
        <v>12</v>
      </c>
      <c r="E100" s="47" t="s">
        <v>355</v>
      </c>
      <c r="F100" s="497">
        <v>-800</v>
      </c>
      <c r="G100" s="442">
        <v>995832</v>
      </c>
      <c r="H100" s="443">
        <v>995857</v>
      </c>
      <c r="I100" s="517">
        <f>G100-H100</f>
        <v>-25</v>
      </c>
      <c r="J100" s="517">
        <f t="shared" si="14"/>
        <v>20000</v>
      </c>
      <c r="K100" s="517">
        <f t="shared" si="15"/>
        <v>0.02</v>
      </c>
      <c r="L100" s="442">
        <v>997445</v>
      </c>
      <c r="M100" s="443">
        <v>998012</v>
      </c>
      <c r="N100" s="443">
        <f>L100-M100</f>
        <v>-567</v>
      </c>
      <c r="O100" s="443">
        <f t="shared" si="16"/>
        <v>453600</v>
      </c>
      <c r="P100" s="443">
        <f t="shared" si="17"/>
        <v>0.4536</v>
      </c>
      <c r="Q100" s="181"/>
    </row>
    <row r="101" spans="1:17" ht="15.75" customHeight="1">
      <c r="A101" s="482">
        <v>11</v>
      </c>
      <c r="B101" s="483" t="s">
        <v>397</v>
      </c>
      <c r="C101" s="488">
        <v>5128445</v>
      </c>
      <c r="D101" s="197" t="s">
        <v>12</v>
      </c>
      <c r="E101" s="311" t="s">
        <v>355</v>
      </c>
      <c r="F101" s="497">
        <v>-800</v>
      </c>
      <c r="G101" s="442">
        <v>999486</v>
      </c>
      <c r="H101" s="443">
        <v>999516</v>
      </c>
      <c r="I101" s="517">
        <f>G101-H101</f>
        <v>-30</v>
      </c>
      <c r="J101" s="517">
        <f t="shared" si="14"/>
        <v>24000</v>
      </c>
      <c r="K101" s="517">
        <f t="shared" si="15"/>
        <v>0.024</v>
      </c>
      <c r="L101" s="442">
        <v>998653</v>
      </c>
      <c r="M101" s="443">
        <v>998944</v>
      </c>
      <c r="N101" s="443">
        <f>L101-M101</f>
        <v>-291</v>
      </c>
      <c r="O101" s="443">
        <f t="shared" si="16"/>
        <v>232800</v>
      </c>
      <c r="P101" s="443">
        <f t="shared" si="17"/>
        <v>0.2328</v>
      </c>
      <c r="Q101" s="582"/>
    </row>
    <row r="102" spans="1:17" ht="15.75" customHeight="1">
      <c r="A102" s="482"/>
      <c r="B102" s="484" t="s">
        <v>387</v>
      </c>
      <c r="C102" s="488"/>
      <c r="D102" s="50"/>
      <c r="E102" s="50"/>
      <c r="F102" s="497"/>
      <c r="G102" s="523"/>
      <c r="H102" s="517"/>
      <c r="I102" s="517"/>
      <c r="J102" s="517"/>
      <c r="K102" s="517"/>
      <c r="L102" s="442"/>
      <c r="M102" s="443"/>
      <c r="N102" s="443"/>
      <c r="O102" s="443"/>
      <c r="P102" s="443"/>
      <c r="Q102" s="181"/>
    </row>
    <row r="103" spans="1:17" ht="15.75" customHeight="1">
      <c r="A103" s="482">
        <v>12</v>
      </c>
      <c r="B103" s="483" t="s">
        <v>118</v>
      </c>
      <c r="C103" s="488">
        <v>4864951</v>
      </c>
      <c r="D103" s="46" t="s">
        <v>12</v>
      </c>
      <c r="E103" s="47" t="s">
        <v>355</v>
      </c>
      <c r="F103" s="497">
        <v>-1000</v>
      </c>
      <c r="G103" s="442">
        <v>996375</v>
      </c>
      <c r="H103" s="443">
        <v>996374</v>
      </c>
      <c r="I103" s="517">
        <f>G103-H103</f>
        <v>1</v>
      </c>
      <c r="J103" s="517">
        <f aca="true" t="shared" si="20" ref="J103:J110">$F103*I103</f>
        <v>-1000</v>
      </c>
      <c r="K103" s="517">
        <f aca="true" t="shared" si="21" ref="K103:K110">J103/1000000</f>
        <v>-0.001</v>
      </c>
      <c r="L103" s="442">
        <v>37066</v>
      </c>
      <c r="M103" s="443">
        <v>37234</v>
      </c>
      <c r="N103" s="443">
        <f>L103-M103</f>
        <v>-168</v>
      </c>
      <c r="O103" s="443">
        <f aca="true" t="shared" si="22" ref="O103:O110">$F103*N103</f>
        <v>168000</v>
      </c>
      <c r="P103" s="443">
        <f aca="true" t="shared" si="23" ref="P103:P110">O103/1000000</f>
        <v>0.168</v>
      </c>
      <c r="Q103" s="181"/>
    </row>
    <row r="104" spans="1:17" ht="15.75" customHeight="1">
      <c r="A104" s="482">
        <v>13</v>
      </c>
      <c r="B104" s="483" t="s">
        <v>119</v>
      </c>
      <c r="C104" s="488">
        <v>4902501</v>
      </c>
      <c r="D104" s="46" t="s">
        <v>12</v>
      </c>
      <c r="E104" s="47" t="s">
        <v>355</v>
      </c>
      <c r="F104" s="497">
        <v>-1333.33</v>
      </c>
      <c r="G104" s="442">
        <v>995919</v>
      </c>
      <c r="H104" s="443">
        <v>995932</v>
      </c>
      <c r="I104" s="351">
        <f>G104-H104</f>
        <v>-13</v>
      </c>
      <c r="J104" s="351">
        <f t="shared" si="20"/>
        <v>17333.29</v>
      </c>
      <c r="K104" s="351">
        <f t="shared" si="21"/>
        <v>0.01733329</v>
      </c>
      <c r="L104" s="442">
        <v>999641</v>
      </c>
      <c r="M104" s="443">
        <v>999789</v>
      </c>
      <c r="N104" s="446">
        <f>L104-M104</f>
        <v>-148</v>
      </c>
      <c r="O104" s="443">
        <f t="shared" si="22"/>
        <v>197332.84</v>
      </c>
      <c r="P104" s="443">
        <f t="shared" si="23"/>
        <v>0.19733284</v>
      </c>
      <c r="Q104" s="181"/>
    </row>
    <row r="105" spans="1:17" ht="15.75" customHeight="1">
      <c r="A105" s="482"/>
      <c r="B105" s="483"/>
      <c r="C105" s="488"/>
      <c r="D105" s="46"/>
      <c r="E105" s="47"/>
      <c r="F105" s="497"/>
      <c r="G105" s="410"/>
      <c r="H105" s="409"/>
      <c r="I105" s="351"/>
      <c r="J105" s="351"/>
      <c r="K105" s="351"/>
      <c r="L105" s="416"/>
      <c r="M105" s="409"/>
      <c r="N105" s="446"/>
      <c r="O105" s="443"/>
      <c r="P105" s="443"/>
      <c r="Q105" s="181"/>
    </row>
    <row r="106" spans="1:17" ht="15.75" customHeight="1">
      <c r="A106" s="482"/>
      <c r="B106" s="485" t="s">
        <v>120</v>
      </c>
      <c r="C106" s="488"/>
      <c r="D106" s="46"/>
      <c r="E106" s="46"/>
      <c r="F106" s="497"/>
      <c r="G106" s="523"/>
      <c r="H106" s="517"/>
      <c r="I106" s="517"/>
      <c r="J106" s="517"/>
      <c r="K106" s="517"/>
      <c r="L106" s="442"/>
      <c r="M106" s="443"/>
      <c r="N106" s="443"/>
      <c r="O106" s="443"/>
      <c r="P106" s="443"/>
      <c r="Q106" s="181"/>
    </row>
    <row r="107" spans="1:17" ht="15.75" customHeight="1">
      <c r="A107" s="482">
        <v>14</v>
      </c>
      <c r="B107" s="426" t="s">
        <v>46</v>
      </c>
      <c r="C107" s="488">
        <v>4864843</v>
      </c>
      <c r="D107" s="50" t="s">
        <v>12</v>
      </c>
      <c r="E107" s="47" t="s">
        <v>355</v>
      </c>
      <c r="F107" s="497">
        <v>-1000</v>
      </c>
      <c r="G107" s="442">
        <v>1339</v>
      </c>
      <c r="H107" s="443">
        <v>1335</v>
      </c>
      <c r="I107" s="517">
        <f>G107-H107</f>
        <v>4</v>
      </c>
      <c r="J107" s="517">
        <f t="shared" si="20"/>
        <v>-4000</v>
      </c>
      <c r="K107" s="517">
        <f t="shared" si="21"/>
        <v>-0.004</v>
      </c>
      <c r="L107" s="442">
        <v>19963</v>
      </c>
      <c r="M107" s="443">
        <v>19341</v>
      </c>
      <c r="N107" s="443">
        <f>L107-M107</f>
        <v>622</v>
      </c>
      <c r="O107" s="443">
        <f t="shared" si="22"/>
        <v>-622000</v>
      </c>
      <c r="P107" s="443">
        <f t="shared" si="23"/>
        <v>-0.622</v>
      </c>
      <c r="Q107" s="181"/>
    </row>
    <row r="108" spans="1:17" ht="15.75" customHeight="1">
      <c r="A108" s="482">
        <v>15</v>
      </c>
      <c r="B108" s="483" t="s">
        <v>47</v>
      </c>
      <c r="C108" s="488">
        <v>4864844</v>
      </c>
      <c r="D108" s="46" t="s">
        <v>12</v>
      </c>
      <c r="E108" s="47" t="s">
        <v>355</v>
      </c>
      <c r="F108" s="497">
        <v>-1000</v>
      </c>
      <c r="G108" s="442">
        <v>163</v>
      </c>
      <c r="H108" s="443">
        <v>158</v>
      </c>
      <c r="I108" s="517">
        <f>G108-H108</f>
        <v>5</v>
      </c>
      <c r="J108" s="517">
        <f t="shared" si="20"/>
        <v>-5000</v>
      </c>
      <c r="K108" s="517">
        <f t="shared" si="21"/>
        <v>-0.005</v>
      </c>
      <c r="L108" s="442">
        <v>2484</v>
      </c>
      <c r="M108" s="443">
        <v>2565</v>
      </c>
      <c r="N108" s="443">
        <f>L108-M108</f>
        <v>-81</v>
      </c>
      <c r="O108" s="443">
        <f t="shared" si="22"/>
        <v>81000</v>
      </c>
      <c r="P108" s="443">
        <f t="shared" si="23"/>
        <v>0.081</v>
      </c>
      <c r="Q108" s="181"/>
    </row>
    <row r="109" spans="1:17" ht="15.75" customHeight="1">
      <c r="A109" s="482"/>
      <c r="B109" s="485" t="s">
        <v>48</v>
      </c>
      <c r="C109" s="488"/>
      <c r="D109" s="46"/>
      <c r="E109" s="46"/>
      <c r="F109" s="497"/>
      <c r="G109" s="523"/>
      <c r="H109" s="517"/>
      <c r="I109" s="517"/>
      <c r="J109" s="517"/>
      <c r="K109" s="517"/>
      <c r="L109" s="442"/>
      <c r="M109" s="443"/>
      <c r="N109" s="443"/>
      <c r="O109" s="443"/>
      <c r="P109" s="443"/>
      <c r="Q109" s="181"/>
    </row>
    <row r="110" spans="1:17" ht="15.75" customHeight="1">
      <c r="A110" s="482">
        <v>16</v>
      </c>
      <c r="B110" s="483" t="s">
        <v>85</v>
      </c>
      <c r="C110" s="488">
        <v>4865169</v>
      </c>
      <c r="D110" s="46" t="s">
        <v>12</v>
      </c>
      <c r="E110" s="47" t="s">
        <v>355</v>
      </c>
      <c r="F110" s="497">
        <v>-1000</v>
      </c>
      <c r="G110" s="442">
        <v>1281</v>
      </c>
      <c r="H110" s="443">
        <v>1281</v>
      </c>
      <c r="I110" s="517">
        <f>G110-H110</f>
        <v>0</v>
      </c>
      <c r="J110" s="517">
        <f t="shared" si="20"/>
        <v>0</v>
      </c>
      <c r="K110" s="517">
        <f t="shared" si="21"/>
        <v>0</v>
      </c>
      <c r="L110" s="442">
        <v>60385</v>
      </c>
      <c r="M110" s="443">
        <v>59855</v>
      </c>
      <c r="N110" s="443">
        <f>L110-M110</f>
        <v>530</v>
      </c>
      <c r="O110" s="443">
        <f t="shared" si="22"/>
        <v>-530000</v>
      </c>
      <c r="P110" s="443">
        <f t="shared" si="23"/>
        <v>-0.53</v>
      </c>
      <c r="Q110" s="181"/>
    </row>
    <row r="111" spans="1:17" ht="15.75" customHeight="1">
      <c r="A111" s="482"/>
      <c r="B111" s="484" t="s">
        <v>52</v>
      </c>
      <c r="C111" s="465"/>
      <c r="D111" s="50"/>
      <c r="E111" s="50"/>
      <c r="F111" s="497"/>
      <c r="G111" s="523"/>
      <c r="H111" s="524"/>
      <c r="I111" s="524"/>
      <c r="J111" s="524"/>
      <c r="K111" s="517"/>
      <c r="L111" s="445"/>
      <c r="M111" s="520"/>
      <c r="N111" s="520"/>
      <c r="O111" s="520"/>
      <c r="P111" s="443"/>
      <c r="Q111" s="226"/>
    </row>
    <row r="112" spans="1:17" ht="15.75" customHeight="1">
      <c r="A112" s="482"/>
      <c r="B112" s="484" t="s">
        <v>53</v>
      </c>
      <c r="C112" s="465"/>
      <c r="D112" s="50"/>
      <c r="E112" s="50"/>
      <c r="F112" s="497"/>
      <c r="G112" s="523"/>
      <c r="H112" s="524"/>
      <c r="I112" s="524"/>
      <c r="J112" s="524"/>
      <c r="K112" s="517"/>
      <c r="L112" s="445"/>
      <c r="M112" s="520"/>
      <c r="N112" s="520"/>
      <c r="O112" s="520"/>
      <c r="P112" s="443"/>
      <c r="Q112" s="226"/>
    </row>
    <row r="113" spans="1:17" ht="15.75" customHeight="1">
      <c r="A113" s="490"/>
      <c r="B113" s="493" t="s">
        <v>66</v>
      </c>
      <c r="C113" s="488"/>
      <c r="D113" s="50"/>
      <c r="E113" s="50"/>
      <c r="F113" s="497"/>
      <c r="G113" s="523"/>
      <c r="H113" s="517"/>
      <c r="I113" s="517"/>
      <c r="J113" s="517"/>
      <c r="K113" s="517"/>
      <c r="L113" s="445"/>
      <c r="M113" s="443"/>
      <c r="N113" s="443"/>
      <c r="O113" s="443"/>
      <c r="P113" s="443"/>
      <c r="Q113" s="226"/>
    </row>
    <row r="114" spans="1:17" ht="24" customHeight="1">
      <c r="A114" s="482">
        <v>17</v>
      </c>
      <c r="B114" s="494" t="s">
        <v>67</v>
      </c>
      <c r="C114" s="488">
        <v>4865091</v>
      </c>
      <c r="D114" s="46" t="s">
        <v>12</v>
      </c>
      <c r="E114" s="47" t="s">
        <v>355</v>
      </c>
      <c r="F114" s="497">
        <v>-500</v>
      </c>
      <c r="G114" s="442">
        <v>5308</v>
      </c>
      <c r="H114" s="443">
        <v>5308</v>
      </c>
      <c r="I114" s="517">
        <f>G114-H114</f>
        <v>0</v>
      </c>
      <c r="J114" s="517">
        <f>$F114*I114</f>
        <v>0</v>
      </c>
      <c r="K114" s="517">
        <f>J114/1000000</f>
        <v>0</v>
      </c>
      <c r="L114" s="442">
        <v>27425</v>
      </c>
      <c r="M114" s="443">
        <v>27017</v>
      </c>
      <c r="N114" s="443">
        <f>L114-M114</f>
        <v>408</v>
      </c>
      <c r="O114" s="443">
        <f>$F114*N114</f>
        <v>-204000</v>
      </c>
      <c r="P114" s="443">
        <f>O114/1000000</f>
        <v>-0.204</v>
      </c>
      <c r="Q114" s="581"/>
    </row>
    <row r="115" spans="1:17" ht="15.75" customHeight="1">
      <c r="A115" s="482">
        <v>18</v>
      </c>
      <c r="B115" s="494" t="s">
        <v>68</v>
      </c>
      <c r="C115" s="488">
        <v>4902530</v>
      </c>
      <c r="D115" s="46" t="s">
        <v>12</v>
      </c>
      <c r="E115" s="47" t="s">
        <v>355</v>
      </c>
      <c r="F115" s="497">
        <v>-500</v>
      </c>
      <c r="G115" s="442">
        <v>3469</v>
      </c>
      <c r="H115" s="443">
        <v>3469</v>
      </c>
      <c r="I115" s="517">
        <f aca="true" t="shared" si="24" ref="I115:I127">G115-H115</f>
        <v>0</v>
      </c>
      <c r="J115" s="517">
        <f aca="true" t="shared" si="25" ref="J115:J131">$F115*I115</f>
        <v>0</v>
      </c>
      <c r="K115" s="517">
        <f aca="true" t="shared" si="26" ref="K115:K131">J115/1000000</f>
        <v>0</v>
      </c>
      <c r="L115" s="442">
        <v>25030</v>
      </c>
      <c r="M115" s="443">
        <v>24565</v>
      </c>
      <c r="N115" s="443">
        <f aca="true" t="shared" si="27" ref="N115:N127">L115-M115</f>
        <v>465</v>
      </c>
      <c r="O115" s="443">
        <f aca="true" t="shared" si="28" ref="O115:O131">$F115*N115</f>
        <v>-232500</v>
      </c>
      <c r="P115" s="443">
        <f aca="true" t="shared" si="29" ref="P115:P131">O115/1000000</f>
        <v>-0.2325</v>
      </c>
      <c r="Q115" s="181"/>
    </row>
    <row r="116" spans="1:17" ht="15.75" customHeight="1">
      <c r="A116" s="482">
        <v>19</v>
      </c>
      <c r="B116" s="494" t="s">
        <v>69</v>
      </c>
      <c r="C116" s="488">
        <v>4902531</v>
      </c>
      <c r="D116" s="46" t="s">
        <v>12</v>
      </c>
      <c r="E116" s="47" t="s">
        <v>355</v>
      </c>
      <c r="F116" s="497">
        <v>-500</v>
      </c>
      <c r="G116" s="442">
        <v>4408</v>
      </c>
      <c r="H116" s="443">
        <v>4389</v>
      </c>
      <c r="I116" s="517">
        <f t="shared" si="24"/>
        <v>19</v>
      </c>
      <c r="J116" s="517">
        <f t="shared" si="25"/>
        <v>-9500</v>
      </c>
      <c r="K116" s="517">
        <f t="shared" si="26"/>
        <v>-0.0095</v>
      </c>
      <c r="L116" s="442">
        <v>14288</v>
      </c>
      <c r="M116" s="443">
        <v>14135</v>
      </c>
      <c r="N116" s="443">
        <f t="shared" si="27"/>
        <v>153</v>
      </c>
      <c r="O116" s="443">
        <f t="shared" si="28"/>
        <v>-76500</v>
      </c>
      <c r="P116" s="443">
        <f t="shared" si="29"/>
        <v>-0.0765</v>
      </c>
      <c r="Q116" s="181"/>
    </row>
    <row r="117" spans="1:17" ht="15.75" customHeight="1">
      <c r="A117" s="482">
        <v>20</v>
      </c>
      <c r="B117" s="494" t="s">
        <v>70</v>
      </c>
      <c r="C117" s="488">
        <v>4865072</v>
      </c>
      <c r="D117" s="46" t="s">
        <v>12</v>
      </c>
      <c r="E117" s="47" t="s">
        <v>355</v>
      </c>
      <c r="F117" s="762">
        <v>-666.666666666667</v>
      </c>
      <c r="G117" s="445">
        <v>15</v>
      </c>
      <c r="H117" s="446">
        <v>0</v>
      </c>
      <c r="I117" s="351">
        <f>G117-H117</f>
        <v>15</v>
      </c>
      <c r="J117" s="351">
        <f t="shared" si="25"/>
        <v>-10000.000000000004</v>
      </c>
      <c r="K117" s="351">
        <f t="shared" si="26"/>
        <v>-0.010000000000000004</v>
      </c>
      <c r="L117" s="445">
        <v>249</v>
      </c>
      <c r="M117" s="446">
        <v>108</v>
      </c>
      <c r="N117" s="446">
        <f>L117-M117</f>
        <v>141</v>
      </c>
      <c r="O117" s="446">
        <f t="shared" si="28"/>
        <v>-94000.00000000004</v>
      </c>
      <c r="P117" s="446">
        <f t="shared" si="29"/>
        <v>-0.09400000000000004</v>
      </c>
      <c r="Q117" s="749"/>
    </row>
    <row r="118" spans="1:17" ht="15.75" customHeight="1">
      <c r="A118" s="482"/>
      <c r="B118" s="493" t="s">
        <v>34</v>
      </c>
      <c r="C118" s="488"/>
      <c r="D118" s="50"/>
      <c r="E118" s="50"/>
      <c r="F118" s="497"/>
      <c r="G118" s="523"/>
      <c r="H118" s="517"/>
      <c r="I118" s="517"/>
      <c r="J118" s="517"/>
      <c r="K118" s="517"/>
      <c r="L118" s="442"/>
      <c r="M118" s="443"/>
      <c r="N118" s="443"/>
      <c r="O118" s="443"/>
      <c r="P118" s="443"/>
      <c r="Q118" s="181"/>
    </row>
    <row r="119" spans="1:17" ht="15.75" customHeight="1">
      <c r="A119" s="482">
        <v>21</v>
      </c>
      <c r="B119" s="495" t="s">
        <v>71</v>
      </c>
      <c r="C119" s="496">
        <v>4864807</v>
      </c>
      <c r="D119" s="46" t="s">
        <v>12</v>
      </c>
      <c r="E119" s="47" t="s">
        <v>355</v>
      </c>
      <c r="F119" s="497">
        <v>-100</v>
      </c>
      <c r="G119" s="442">
        <v>128061</v>
      </c>
      <c r="H119" s="443">
        <v>127983</v>
      </c>
      <c r="I119" s="517">
        <f t="shared" si="24"/>
        <v>78</v>
      </c>
      <c r="J119" s="517">
        <f t="shared" si="25"/>
        <v>-7800</v>
      </c>
      <c r="K119" s="517">
        <f t="shared" si="26"/>
        <v>-0.0078</v>
      </c>
      <c r="L119" s="442">
        <v>26880</v>
      </c>
      <c r="M119" s="443">
        <v>28374</v>
      </c>
      <c r="N119" s="443">
        <f t="shared" si="27"/>
        <v>-1494</v>
      </c>
      <c r="O119" s="443">
        <f t="shared" si="28"/>
        <v>149400</v>
      </c>
      <c r="P119" s="443">
        <f t="shared" si="29"/>
        <v>0.1494</v>
      </c>
      <c r="Q119" s="181"/>
    </row>
    <row r="120" spans="1:17" ht="15.75" customHeight="1">
      <c r="A120" s="482">
        <v>22</v>
      </c>
      <c r="B120" s="495" t="s">
        <v>145</v>
      </c>
      <c r="C120" s="496">
        <v>4865086</v>
      </c>
      <c r="D120" s="46" t="s">
        <v>12</v>
      </c>
      <c r="E120" s="47" t="s">
        <v>355</v>
      </c>
      <c r="F120" s="497">
        <v>-100</v>
      </c>
      <c r="G120" s="442">
        <v>19547</v>
      </c>
      <c r="H120" s="443">
        <v>19547</v>
      </c>
      <c r="I120" s="517">
        <f t="shared" si="24"/>
        <v>0</v>
      </c>
      <c r="J120" s="517">
        <f t="shared" si="25"/>
        <v>0</v>
      </c>
      <c r="K120" s="517">
        <f t="shared" si="26"/>
        <v>0</v>
      </c>
      <c r="L120" s="442">
        <v>39977</v>
      </c>
      <c r="M120" s="443">
        <v>38992</v>
      </c>
      <c r="N120" s="443">
        <f t="shared" si="27"/>
        <v>985</v>
      </c>
      <c r="O120" s="443">
        <f t="shared" si="28"/>
        <v>-98500</v>
      </c>
      <c r="P120" s="443">
        <f t="shared" si="29"/>
        <v>-0.0985</v>
      </c>
      <c r="Q120" s="181"/>
    </row>
    <row r="121" spans="1:17" ht="15.75" customHeight="1">
      <c r="A121" s="482"/>
      <c r="B121" s="485" t="s">
        <v>72</v>
      </c>
      <c r="C121" s="488"/>
      <c r="D121" s="46"/>
      <c r="E121" s="46"/>
      <c r="F121" s="497"/>
      <c r="G121" s="523"/>
      <c r="H121" s="517"/>
      <c r="I121" s="517"/>
      <c r="J121" s="517"/>
      <c r="K121" s="517"/>
      <c r="L121" s="442"/>
      <c r="M121" s="443"/>
      <c r="N121" s="443"/>
      <c r="O121" s="443"/>
      <c r="P121" s="443"/>
      <c r="Q121" s="181"/>
    </row>
    <row r="122" spans="1:17" ht="15.75" customHeight="1">
      <c r="A122" s="482">
        <v>23</v>
      </c>
      <c r="B122" s="483" t="s">
        <v>65</v>
      </c>
      <c r="C122" s="488">
        <v>4902535</v>
      </c>
      <c r="D122" s="46" t="s">
        <v>12</v>
      </c>
      <c r="E122" s="47" t="s">
        <v>355</v>
      </c>
      <c r="F122" s="497">
        <v>-100</v>
      </c>
      <c r="G122" s="442">
        <v>996162</v>
      </c>
      <c r="H122" s="443">
        <v>996225</v>
      </c>
      <c r="I122" s="517">
        <f t="shared" si="24"/>
        <v>-63</v>
      </c>
      <c r="J122" s="517">
        <f t="shared" si="25"/>
        <v>6300</v>
      </c>
      <c r="K122" s="517">
        <f t="shared" si="26"/>
        <v>0.0063</v>
      </c>
      <c r="L122" s="442">
        <v>5929</v>
      </c>
      <c r="M122" s="443">
        <v>5939</v>
      </c>
      <c r="N122" s="443">
        <f t="shared" si="27"/>
        <v>-10</v>
      </c>
      <c r="O122" s="443">
        <f t="shared" si="28"/>
        <v>1000</v>
      </c>
      <c r="P122" s="443">
        <f t="shared" si="29"/>
        <v>0.001</v>
      </c>
      <c r="Q122" s="181"/>
    </row>
    <row r="123" spans="1:17" ht="15.75" customHeight="1">
      <c r="A123" s="482">
        <v>24</v>
      </c>
      <c r="B123" s="483" t="s">
        <v>73</v>
      </c>
      <c r="C123" s="488">
        <v>4902536</v>
      </c>
      <c r="D123" s="46" t="s">
        <v>12</v>
      </c>
      <c r="E123" s="47" t="s">
        <v>355</v>
      </c>
      <c r="F123" s="497">
        <v>-100</v>
      </c>
      <c r="G123" s="442">
        <v>8180</v>
      </c>
      <c r="H123" s="443">
        <v>8171</v>
      </c>
      <c r="I123" s="517">
        <f t="shared" si="24"/>
        <v>9</v>
      </c>
      <c r="J123" s="517">
        <f t="shared" si="25"/>
        <v>-900</v>
      </c>
      <c r="K123" s="517">
        <f t="shared" si="26"/>
        <v>-0.0009</v>
      </c>
      <c r="L123" s="442">
        <v>15162</v>
      </c>
      <c r="M123" s="443">
        <v>14943</v>
      </c>
      <c r="N123" s="443">
        <f t="shared" si="27"/>
        <v>219</v>
      </c>
      <c r="O123" s="443">
        <f t="shared" si="28"/>
        <v>-21900</v>
      </c>
      <c r="P123" s="443">
        <f t="shared" si="29"/>
        <v>-0.0219</v>
      </c>
      <c r="Q123" s="181"/>
    </row>
    <row r="124" spans="1:17" ht="15.75" customHeight="1">
      <c r="A124" s="482">
        <v>25</v>
      </c>
      <c r="B124" s="483" t="s">
        <v>86</v>
      </c>
      <c r="C124" s="488">
        <v>4902537</v>
      </c>
      <c r="D124" s="46" t="s">
        <v>12</v>
      </c>
      <c r="E124" s="47" t="s">
        <v>355</v>
      </c>
      <c r="F124" s="497">
        <v>-100</v>
      </c>
      <c r="G124" s="442">
        <v>20446</v>
      </c>
      <c r="H124" s="443">
        <v>20351</v>
      </c>
      <c r="I124" s="517">
        <f t="shared" si="24"/>
        <v>95</v>
      </c>
      <c r="J124" s="517">
        <f t="shared" si="25"/>
        <v>-9500</v>
      </c>
      <c r="K124" s="517">
        <f t="shared" si="26"/>
        <v>-0.0095</v>
      </c>
      <c r="L124" s="442">
        <v>52443</v>
      </c>
      <c r="M124" s="443">
        <v>50956</v>
      </c>
      <c r="N124" s="443">
        <f t="shared" si="27"/>
        <v>1487</v>
      </c>
      <c r="O124" s="443">
        <f t="shared" si="28"/>
        <v>-148700</v>
      </c>
      <c r="P124" s="443">
        <f t="shared" si="29"/>
        <v>-0.1487</v>
      </c>
      <c r="Q124" s="181"/>
    </row>
    <row r="125" spans="1:17" ht="15.75" customHeight="1">
      <c r="A125" s="482">
        <v>26</v>
      </c>
      <c r="B125" s="483" t="s">
        <v>74</v>
      </c>
      <c r="C125" s="488">
        <v>4902579</v>
      </c>
      <c r="D125" s="46" t="s">
        <v>12</v>
      </c>
      <c r="E125" s="47" t="s">
        <v>355</v>
      </c>
      <c r="F125" s="497">
        <v>-100</v>
      </c>
      <c r="G125" s="445">
        <v>2422</v>
      </c>
      <c r="H125" s="446">
        <v>2451</v>
      </c>
      <c r="I125" s="351">
        <f>G125-H125</f>
        <v>-29</v>
      </c>
      <c r="J125" s="351">
        <f t="shared" si="25"/>
        <v>2900</v>
      </c>
      <c r="K125" s="351">
        <f t="shared" si="26"/>
        <v>0.0029</v>
      </c>
      <c r="L125" s="445">
        <v>999969</v>
      </c>
      <c r="M125" s="446">
        <v>999982</v>
      </c>
      <c r="N125" s="446">
        <f>L125-M125</f>
        <v>-13</v>
      </c>
      <c r="O125" s="446">
        <f t="shared" si="28"/>
        <v>1300</v>
      </c>
      <c r="P125" s="446">
        <f t="shared" si="29"/>
        <v>0.0013</v>
      </c>
      <c r="Q125" s="722"/>
    </row>
    <row r="126" spans="1:17" ht="15.75" customHeight="1">
      <c r="A126" s="482">
        <v>27</v>
      </c>
      <c r="B126" s="483" t="s">
        <v>75</v>
      </c>
      <c r="C126" s="488">
        <v>4902539</v>
      </c>
      <c r="D126" s="46" t="s">
        <v>12</v>
      </c>
      <c r="E126" s="47" t="s">
        <v>355</v>
      </c>
      <c r="F126" s="497">
        <v>-100</v>
      </c>
      <c r="G126" s="442">
        <v>998991</v>
      </c>
      <c r="H126" s="443">
        <v>999000</v>
      </c>
      <c r="I126" s="517">
        <f t="shared" si="24"/>
        <v>-9</v>
      </c>
      <c r="J126" s="517">
        <f t="shared" si="25"/>
        <v>900</v>
      </c>
      <c r="K126" s="517">
        <f t="shared" si="26"/>
        <v>0.0009</v>
      </c>
      <c r="L126" s="442">
        <v>169</v>
      </c>
      <c r="M126" s="443">
        <v>198</v>
      </c>
      <c r="N126" s="443">
        <f t="shared" si="27"/>
        <v>-29</v>
      </c>
      <c r="O126" s="443">
        <f t="shared" si="28"/>
        <v>2900</v>
      </c>
      <c r="P126" s="443">
        <f t="shared" si="29"/>
        <v>0.0029</v>
      </c>
      <c r="Q126" s="181"/>
    </row>
    <row r="127" spans="1:17" ht="15.75" customHeight="1">
      <c r="A127" s="482">
        <v>28</v>
      </c>
      <c r="B127" s="483" t="s">
        <v>61</v>
      </c>
      <c r="C127" s="488">
        <v>4902540</v>
      </c>
      <c r="D127" s="46" t="s">
        <v>12</v>
      </c>
      <c r="E127" s="47" t="s">
        <v>355</v>
      </c>
      <c r="F127" s="497">
        <v>-100</v>
      </c>
      <c r="G127" s="442">
        <v>15</v>
      </c>
      <c r="H127" s="443">
        <v>15</v>
      </c>
      <c r="I127" s="517">
        <f t="shared" si="24"/>
        <v>0</v>
      </c>
      <c r="J127" s="517">
        <f t="shared" si="25"/>
        <v>0</v>
      </c>
      <c r="K127" s="517">
        <f t="shared" si="26"/>
        <v>0</v>
      </c>
      <c r="L127" s="442">
        <v>13398</v>
      </c>
      <c r="M127" s="443">
        <v>13398</v>
      </c>
      <c r="N127" s="443">
        <f t="shared" si="27"/>
        <v>0</v>
      </c>
      <c r="O127" s="443">
        <f t="shared" si="28"/>
        <v>0</v>
      </c>
      <c r="P127" s="443">
        <f t="shared" si="29"/>
        <v>0</v>
      </c>
      <c r="Q127" s="181"/>
    </row>
    <row r="128" spans="1:17" ht="15.75" customHeight="1">
      <c r="A128" s="482"/>
      <c r="B128" s="485" t="s">
        <v>76</v>
      </c>
      <c r="C128" s="488"/>
      <c r="D128" s="46"/>
      <c r="E128" s="46"/>
      <c r="F128" s="497"/>
      <c r="G128" s="523"/>
      <c r="H128" s="517"/>
      <c r="I128" s="517"/>
      <c r="J128" s="517"/>
      <c r="K128" s="517"/>
      <c r="L128" s="442"/>
      <c r="M128" s="443"/>
      <c r="N128" s="443"/>
      <c r="O128" s="443"/>
      <c r="P128" s="443"/>
      <c r="Q128" s="181"/>
    </row>
    <row r="129" spans="1:17" ht="15.75" customHeight="1">
      <c r="A129" s="482">
        <v>29</v>
      </c>
      <c r="B129" s="483" t="s">
        <v>77</v>
      </c>
      <c r="C129" s="488">
        <v>4902541</v>
      </c>
      <c r="D129" s="46" t="s">
        <v>12</v>
      </c>
      <c r="E129" s="47" t="s">
        <v>355</v>
      </c>
      <c r="F129" s="497">
        <v>-100</v>
      </c>
      <c r="G129" s="442">
        <v>10476</v>
      </c>
      <c r="H129" s="443">
        <v>8505</v>
      </c>
      <c r="I129" s="517">
        <f>G129-H129</f>
        <v>1971</v>
      </c>
      <c r="J129" s="517">
        <f t="shared" si="25"/>
        <v>-197100</v>
      </c>
      <c r="K129" s="517">
        <f t="shared" si="26"/>
        <v>-0.1971</v>
      </c>
      <c r="L129" s="442">
        <v>71553</v>
      </c>
      <c r="M129" s="443">
        <v>71405</v>
      </c>
      <c r="N129" s="443">
        <f>L129-M129</f>
        <v>148</v>
      </c>
      <c r="O129" s="443">
        <f t="shared" si="28"/>
        <v>-14800</v>
      </c>
      <c r="P129" s="443">
        <f t="shared" si="29"/>
        <v>-0.0148</v>
      </c>
      <c r="Q129" s="181"/>
    </row>
    <row r="130" spans="1:17" ht="15.75" customHeight="1">
      <c r="A130" s="482">
        <v>30</v>
      </c>
      <c r="B130" s="483" t="s">
        <v>78</v>
      </c>
      <c r="C130" s="488">
        <v>4902542</v>
      </c>
      <c r="D130" s="46" t="s">
        <v>12</v>
      </c>
      <c r="E130" s="47" t="s">
        <v>355</v>
      </c>
      <c r="F130" s="497">
        <v>-100</v>
      </c>
      <c r="G130" s="442">
        <v>8479</v>
      </c>
      <c r="H130" s="443">
        <v>7584</v>
      </c>
      <c r="I130" s="517">
        <f>G130-H130</f>
        <v>895</v>
      </c>
      <c r="J130" s="517">
        <f t="shared" si="25"/>
        <v>-89500</v>
      </c>
      <c r="K130" s="517">
        <f t="shared" si="26"/>
        <v>-0.0895</v>
      </c>
      <c r="L130" s="442">
        <v>61946</v>
      </c>
      <c r="M130" s="443">
        <v>61582</v>
      </c>
      <c r="N130" s="443">
        <f>L130-M130</f>
        <v>364</v>
      </c>
      <c r="O130" s="443">
        <f t="shared" si="28"/>
        <v>-36400</v>
      </c>
      <c r="P130" s="443">
        <f t="shared" si="29"/>
        <v>-0.0364</v>
      </c>
      <c r="Q130" s="181"/>
    </row>
    <row r="131" spans="1:17" ht="15.75" customHeight="1">
      <c r="A131" s="482">
        <v>31</v>
      </c>
      <c r="B131" s="483" t="s">
        <v>79</v>
      </c>
      <c r="C131" s="488">
        <v>4902543</v>
      </c>
      <c r="D131" s="46" t="s">
        <v>12</v>
      </c>
      <c r="E131" s="47" t="s">
        <v>355</v>
      </c>
      <c r="F131" s="497">
        <v>-100</v>
      </c>
      <c r="G131" s="442">
        <v>10057</v>
      </c>
      <c r="H131" s="443">
        <v>8844</v>
      </c>
      <c r="I131" s="517">
        <f>G131-H131</f>
        <v>1213</v>
      </c>
      <c r="J131" s="517">
        <f t="shared" si="25"/>
        <v>-121300</v>
      </c>
      <c r="K131" s="517">
        <f t="shared" si="26"/>
        <v>-0.1213</v>
      </c>
      <c r="L131" s="442">
        <v>89408</v>
      </c>
      <c r="M131" s="443">
        <v>88927</v>
      </c>
      <c r="N131" s="443">
        <f>L131-M131</f>
        <v>481</v>
      </c>
      <c r="O131" s="443">
        <f t="shared" si="28"/>
        <v>-48100</v>
      </c>
      <c r="P131" s="443">
        <f t="shared" si="29"/>
        <v>-0.0481</v>
      </c>
      <c r="Q131" s="181"/>
    </row>
    <row r="132" spans="1:17" ht="15.75" customHeight="1" thickBot="1">
      <c r="A132" s="486"/>
      <c r="B132" s="487"/>
      <c r="C132" s="489"/>
      <c r="D132" s="110"/>
      <c r="E132" s="53"/>
      <c r="F132" s="432"/>
      <c r="G132" s="36"/>
      <c r="H132" s="30"/>
      <c r="I132" s="31"/>
      <c r="J132" s="31"/>
      <c r="K132" s="32"/>
      <c r="L132" s="473"/>
      <c r="M132" s="31"/>
      <c r="N132" s="31"/>
      <c r="O132" s="31"/>
      <c r="P132" s="32"/>
      <c r="Q132" s="182"/>
    </row>
    <row r="133" ht="13.5" thickTop="1"/>
    <row r="134" spans="4:16" ht="16.5">
      <c r="D134" s="22"/>
      <c r="K134" s="609">
        <f>SUM(K90:K132)</f>
        <v>-0.7494667099999999</v>
      </c>
      <c r="L134" s="61"/>
      <c r="M134" s="61"/>
      <c r="N134" s="61"/>
      <c r="O134" s="61"/>
      <c r="P134" s="525">
        <f>SUM(P90:P132)</f>
        <v>-1.8579671600000003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42" t="str">
        <f>NDPL!Q1</f>
        <v>JUNE-2013</v>
      </c>
      <c r="R137" s="308"/>
    </row>
    <row r="138" ht="13.5" thickBot="1"/>
    <row r="139" spans="1:17" ht="44.25" customHeight="1">
      <c r="A139" s="435"/>
      <c r="B139" s="433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6"/>
      <c r="B140" s="357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6"/>
      <c r="B141" s="352" t="s">
        <v>257</v>
      </c>
      <c r="C141" s="19"/>
      <c r="D141" s="19"/>
      <c r="E141" s="19"/>
      <c r="F141" s="19"/>
      <c r="G141" s="19"/>
      <c r="H141" s="19"/>
      <c r="I141" s="19"/>
      <c r="J141" s="19"/>
      <c r="K141" s="245">
        <f>K53</f>
        <v>-0.04189999999999997</v>
      </c>
      <c r="L141" s="245"/>
      <c r="M141" s="245"/>
      <c r="N141" s="245"/>
      <c r="O141" s="245"/>
      <c r="P141" s="245">
        <f>P53</f>
        <v>8.5455</v>
      </c>
      <c r="Q141" s="59"/>
    </row>
    <row r="142" spans="1:17" ht="19.5" customHeight="1">
      <c r="A142" s="276"/>
      <c r="B142" s="352" t="s">
        <v>258</v>
      </c>
      <c r="C142" s="19"/>
      <c r="D142" s="19"/>
      <c r="E142" s="19"/>
      <c r="F142" s="19"/>
      <c r="G142" s="19"/>
      <c r="H142" s="19"/>
      <c r="I142" s="19"/>
      <c r="J142" s="19"/>
      <c r="K142" s="610">
        <f>K134</f>
        <v>-0.7494667099999999</v>
      </c>
      <c r="L142" s="245"/>
      <c r="M142" s="245"/>
      <c r="N142" s="245"/>
      <c r="O142" s="245"/>
      <c r="P142" s="245">
        <f>P134</f>
        <v>-1.8579671600000003</v>
      </c>
      <c r="Q142" s="59"/>
    </row>
    <row r="143" spans="1:17" ht="19.5" customHeight="1">
      <c r="A143" s="276"/>
      <c r="B143" s="352" t="s">
        <v>152</v>
      </c>
      <c r="C143" s="19"/>
      <c r="D143" s="19"/>
      <c r="E143" s="19"/>
      <c r="F143" s="19"/>
      <c r="G143" s="19"/>
      <c r="H143" s="19"/>
      <c r="I143" s="19"/>
      <c r="J143" s="19"/>
      <c r="K143" s="610">
        <f>'ROHTAK ROAD'!K45</f>
        <v>-0.5490999999999999</v>
      </c>
      <c r="L143" s="245"/>
      <c r="M143" s="245"/>
      <c r="N143" s="245"/>
      <c r="O143" s="245"/>
      <c r="P143" s="610">
        <f>'ROHTAK ROAD'!P45</f>
        <v>-0.0392</v>
      </c>
      <c r="Q143" s="59"/>
    </row>
    <row r="144" spans="1:17" ht="19.5" customHeight="1">
      <c r="A144" s="276"/>
      <c r="B144" s="352" t="s">
        <v>153</v>
      </c>
      <c r="C144" s="19"/>
      <c r="D144" s="19"/>
      <c r="E144" s="19"/>
      <c r="F144" s="19"/>
      <c r="G144" s="19"/>
      <c r="H144" s="19"/>
      <c r="I144" s="19"/>
      <c r="J144" s="19"/>
      <c r="K144" s="610">
        <f>SUM(K141:K143)</f>
        <v>-1.3404667099999998</v>
      </c>
      <c r="L144" s="245"/>
      <c r="M144" s="245"/>
      <c r="N144" s="245"/>
      <c r="O144" s="245"/>
      <c r="P144" s="610">
        <f>SUM(P141:P143)</f>
        <v>6.64833284</v>
      </c>
      <c r="Q144" s="59"/>
    </row>
    <row r="145" spans="1:17" ht="19.5" customHeight="1">
      <c r="A145" s="276"/>
      <c r="B145" s="357" t="s">
        <v>154</v>
      </c>
      <c r="C145" s="19"/>
      <c r="D145" s="19"/>
      <c r="E145" s="19"/>
      <c r="F145" s="19"/>
      <c r="G145" s="19"/>
      <c r="H145" s="19"/>
      <c r="I145" s="19"/>
      <c r="J145" s="19"/>
      <c r="K145" s="245"/>
      <c r="L145" s="245"/>
      <c r="M145" s="245"/>
      <c r="N145" s="245"/>
      <c r="O145" s="245"/>
      <c r="P145" s="245"/>
      <c r="Q145" s="59"/>
    </row>
    <row r="146" spans="1:17" ht="19.5" customHeight="1">
      <c r="A146" s="276"/>
      <c r="B146" s="352" t="s">
        <v>259</v>
      </c>
      <c r="C146" s="19"/>
      <c r="D146" s="19"/>
      <c r="E146" s="19"/>
      <c r="F146" s="19"/>
      <c r="G146" s="19"/>
      <c r="H146" s="19"/>
      <c r="I146" s="19"/>
      <c r="J146" s="19"/>
      <c r="K146" s="245">
        <f>K82</f>
        <v>0.814</v>
      </c>
      <c r="L146" s="245"/>
      <c r="M146" s="245"/>
      <c r="N146" s="245"/>
      <c r="O146" s="245"/>
      <c r="P146" s="245">
        <f>P82</f>
        <v>24.861999999999995</v>
      </c>
      <c r="Q146" s="59"/>
    </row>
    <row r="147" spans="1:17" ht="19.5" customHeight="1" thickBot="1">
      <c r="A147" s="277"/>
      <c r="B147" s="434" t="s">
        <v>155</v>
      </c>
      <c r="C147" s="60"/>
      <c r="D147" s="60"/>
      <c r="E147" s="60"/>
      <c r="F147" s="60"/>
      <c r="G147" s="60"/>
      <c r="H147" s="60"/>
      <c r="I147" s="60"/>
      <c r="J147" s="60"/>
      <c r="K147" s="611">
        <f>SUM(K144:K146)</f>
        <v>-0.5264667099999999</v>
      </c>
      <c r="L147" s="243"/>
      <c r="M147" s="243"/>
      <c r="N147" s="243"/>
      <c r="O147" s="243"/>
      <c r="P147" s="242">
        <f>SUM(P144:P146)</f>
        <v>31.510332839999997</v>
      </c>
      <c r="Q147" s="244"/>
    </row>
    <row r="148" ht="12.75">
      <c r="A148" s="276"/>
    </row>
    <row r="149" ht="12.75">
      <c r="A149" s="276"/>
    </row>
    <row r="150" ht="12.75">
      <c r="A150" s="276"/>
    </row>
    <row r="151" ht="13.5" thickBot="1">
      <c r="A151" s="277"/>
    </row>
    <row r="152" spans="1:17" ht="12.75">
      <c r="A152" s="270"/>
      <c r="B152" s="271"/>
      <c r="C152" s="271"/>
      <c r="D152" s="271"/>
      <c r="E152" s="271"/>
      <c r="F152" s="271"/>
      <c r="G152" s="271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8" t="s">
        <v>336</v>
      </c>
      <c r="B153" s="262"/>
      <c r="C153" s="262"/>
      <c r="D153" s="262"/>
      <c r="E153" s="262"/>
      <c r="F153" s="262"/>
      <c r="G153" s="262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2"/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3"/>
      <c r="B155" s="274"/>
      <c r="C155" s="274"/>
      <c r="D155" s="274"/>
      <c r="E155" s="274"/>
      <c r="F155" s="274"/>
      <c r="G155" s="274"/>
      <c r="H155" s="19"/>
      <c r="I155" s="19"/>
      <c r="J155" s="19"/>
      <c r="K155" s="300" t="s">
        <v>348</v>
      </c>
      <c r="L155" s="19"/>
      <c r="M155" s="19"/>
      <c r="N155" s="19"/>
      <c r="O155" s="19"/>
      <c r="P155" s="300" t="s">
        <v>349</v>
      </c>
      <c r="Q155" s="59"/>
    </row>
    <row r="156" spans="1:17" ht="12.75">
      <c r="A156" s="275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9" t="s">
        <v>339</v>
      </c>
      <c r="B158" s="263"/>
      <c r="C158" s="263"/>
      <c r="D158" s="264"/>
      <c r="E158" s="264"/>
      <c r="F158" s="265"/>
      <c r="G158" s="264"/>
      <c r="H158" s="19"/>
      <c r="I158" s="19"/>
      <c r="J158" s="19"/>
      <c r="K158" s="527">
        <f>K147</f>
        <v>-0.5264667099999999</v>
      </c>
      <c r="L158" s="264" t="s">
        <v>337</v>
      </c>
      <c r="M158" s="19"/>
      <c r="N158" s="19"/>
      <c r="O158" s="19"/>
      <c r="P158" s="527">
        <f>P147</f>
        <v>31.510332839999997</v>
      </c>
      <c r="Q158" s="286" t="s">
        <v>337</v>
      </c>
    </row>
    <row r="159" spans="1:17" ht="18">
      <c r="A159" s="280"/>
      <c r="B159" s="266"/>
      <c r="C159" s="266"/>
      <c r="D159" s="262"/>
      <c r="E159" s="262"/>
      <c r="F159" s="267"/>
      <c r="G159" s="262"/>
      <c r="H159" s="19"/>
      <c r="I159" s="19"/>
      <c r="J159" s="19"/>
      <c r="K159" s="528"/>
      <c r="L159" s="262"/>
      <c r="M159" s="19"/>
      <c r="N159" s="19"/>
      <c r="O159" s="19"/>
      <c r="P159" s="528"/>
      <c r="Q159" s="287"/>
    </row>
    <row r="160" spans="1:17" ht="18">
      <c r="A160" s="281" t="s">
        <v>338</v>
      </c>
      <c r="B160" s="268"/>
      <c r="C160" s="51"/>
      <c r="D160" s="262"/>
      <c r="E160" s="262"/>
      <c r="F160" s="269"/>
      <c r="G160" s="264"/>
      <c r="H160" s="19"/>
      <c r="I160" s="19"/>
      <c r="J160" s="19"/>
      <c r="K160" s="528">
        <f>'STEPPED UP GENCO'!K45</f>
        <v>0.03734314920000001</v>
      </c>
      <c r="L160" s="264" t="s">
        <v>337</v>
      </c>
      <c r="M160" s="19"/>
      <c r="N160" s="19"/>
      <c r="O160" s="19"/>
      <c r="P160" s="528">
        <f>'STEPPED UP GENCO'!P45</f>
        <v>-0.0672224377999998</v>
      </c>
      <c r="Q160" s="286" t="s">
        <v>337</v>
      </c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6"/>
      <c r="B164" s="19"/>
      <c r="C164" s="19"/>
      <c r="D164" s="19"/>
      <c r="E164" s="19"/>
      <c r="F164" s="19"/>
      <c r="G164" s="19"/>
      <c r="H164" s="263"/>
      <c r="I164" s="263"/>
      <c r="J164" s="282" t="s">
        <v>340</v>
      </c>
      <c r="K164" s="471">
        <f>SUM(K158:K163)</f>
        <v>-0.48912356079999986</v>
      </c>
      <c r="L164" s="282" t="s">
        <v>337</v>
      </c>
      <c r="M164" s="160"/>
      <c r="N164" s="19"/>
      <c r="O164" s="19"/>
      <c r="P164" s="471">
        <f>SUM(P158:P163)</f>
        <v>31.4431104022</v>
      </c>
      <c r="Q164" s="500" t="s">
        <v>337</v>
      </c>
    </row>
    <row r="165" spans="1:17" ht="13.5" thickBot="1">
      <c r="A165" s="277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98">
      <selection activeCell="Q124" sqref="Q124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57421875" style="0" customWidth="1"/>
  </cols>
  <sheetData>
    <row r="1" spans="1:17" ht="26.25">
      <c r="A1" s="1" t="s">
        <v>245</v>
      </c>
      <c r="P1" s="539" t="str">
        <f>NDPL!$Q$1</f>
        <v>JUNE-2013</v>
      </c>
      <c r="Q1" s="539"/>
    </row>
    <row r="2" ht="12.75">
      <c r="A2" s="17" t="s">
        <v>246</v>
      </c>
    </row>
    <row r="3" ht="23.25">
      <c r="A3" s="529" t="s">
        <v>156</v>
      </c>
    </row>
    <row r="4" spans="1:16" ht="24" thickBot="1">
      <c r="A4" s="530" t="s">
        <v>198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01/07/2013</v>
      </c>
      <c r="H5" s="39" t="str">
        <f>NDPL!H5</f>
        <v>INTIAL READING 01/06/2013</v>
      </c>
      <c r="I5" s="39" t="s">
        <v>4</v>
      </c>
      <c r="J5" s="39" t="s">
        <v>5</v>
      </c>
      <c r="K5" s="39" t="s">
        <v>6</v>
      </c>
      <c r="L5" s="41" t="str">
        <f>NDPL!G5</f>
        <v>FINAL READING 01/07/2013</v>
      </c>
      <c r="M5" s="39" t="str">
        <f>NDPL!H5</f>
        <v>INTIAL READING 01/06/2013</v>
      </c>
      <c r="N5" s="39" t="s">
        <v>4</v>
      </c>
      <c r="O5" s="39" t="s">
        <v>5</v>
      </c>
      <c r="P5" s="39" t="s">
        <v>6</v>
      </c>
      <c r="Q5" s="40" t="s">
        <v>318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355</v>
      </c>
      <c r="F8" s="404">
        <v>4000</v>
      </c>
      <c r="G8" s="445">
        <v>998129</v>
      </c>
      <c r="H8" s="446">
        <v>998134</v>
      </c>
      <c r="I8" s="409">
        <f aca="true" t="shared" si="0" ref="I8:I14">G8-H8</f>
        <v>-5</v>
      </c>
      <c r="J8" s="409">
        <f>$F8*I8</f>
        <v>-20000</v>
      </c>
      <c r="K8" s="409">
        <f aca="true" t="shared" si="1" ref="K8:K79">J8/1000000</f>
        <v>-0.02</v>
      </c>
      <c r="L8" s="445">
        <v>8996</v>
      </c>
      <c r="M8" s="446">
        <v>9101</v>
      </c>
      <c r="N8" s="409">
        <f aca="true" t="shared" si="2" ref="N8:N14">L8-M8</f>
        <v>-105</v>
      </c>
      <c r="O8" s="409">
        <f>$F8*N8</f>
        <v>-420000</v>
      </c>
      <c r="P8" s="409">
        <f aca="true" t="shared" si="3" ref="P8:P79">O8/1000000</f>
        <v>-0.42</v>
      </c>
      <c r="Q8" s="557"/>
    </row>
    <row r="9" spans="1:17" ht="24.75" customHeight="1">
      <c r="A9" s="327">
        <v>2</v>
      </c>
      <c r="B9" s="392" t="s">
        <v>159</v>
      </c>
      <c r="C9" s="393">
        <v>4865095</v>
      </c>
      <c r="D9" s="152" t="s">
        <v>12</v>
      </c>
      <c r="E9" s="116" t="s">
        <v>355</v>
      </c>
      <c r="F9" s="404">
        <v>1333.33</v>
      </c>
      <c r="G9" s="442">
        <v>988431</v>
      </c>
      <c r="H9" s="443">
        <v>988425</v>
      </c>
      <c r="I9" s="412">
        <f t="shared" si="0"/>
        <v>6</v>
      </c>
      <c r="J9" s="412">
        <f aca="true" t="shared" si="4" ref="J9:J79">$F9*I9</f>
        <v>7999.98</v>
      </c>
      <c r="K9" s="412">
        <f t="shared" si="1"/>
        <v>0.00799998</v>
      </c>
      <c r="L9" s="442">
        <v>673932</v>
      </c>
      <c r="M9" s="443">
        <v>674066</v>
      </c>
      <c r="N9" s="412">
        <f t="shared" si="2"/>
        <v>-134</v>
      </c>
      <c r="O9" s="412">
        <f aca="true" t="shared" si="5" ref="O9:O79">$F9*N9</f>
        <v>-178666.22</v>
      </c>
      <c r="P9" s="707">
        <f t="shared" si="3"/>
        <v>-0.17866622000000001</v>
      </c>
      <c r="Q9" s="687"/>
    </row>
    <row r="10" spans="1:17" ht="22.5" customHeight="1">
      <c r="A10" s="327">
        <v>3</v>
      </c>
      <c r="B10" s="392" t="s">
        <v>160</v>
      </c>
      <c r="C10" s="393">
        <v>4865166</v>
      </c>
      <c r="D10" s="152" t="s">
        <v>12</v>
      </c>
      <c r="E10" s="116" t="s">
        <v>355</v>
      </c>
      <c r="F10" s="404">
        <v>1000</v>
      </c>
      <c r="G10" s="442">
        <v>6778</v>
      </c>
      <c r="H10" s="443">
        <v>6778</v>
      </c>
      <c r="I10" s="412">
        <f t="shared" si="0"/>
        <v>0</v>
      </c>
      <c r="J10" s="412">
        <f t="shared" si="4"/>
        <v>0</v>
      </c>
      <c r="K10" s="412">
        <f t="shared" si="1"/>
        <v>0</v>
      </c>
      <c r="L10" s="442">
        <v>64352</v>
      </c>
      <c r="M10" s="443">
        <v>63208</v>
      </c>
      <c r="N10" s="412">
        <f t="shared" si="2"/>
        <v>1144</v>
      </c>
      <c r="O10" s="412">
        <f t="shared" si="5"/>
        <v>1144000</v>
      </c>
      <c r="P10" s="412">
        <f t="shared" si="3"/>
        <v>1.144</v>
      </c>
      <c r="Q10" s="401"/>
    </row>
    <row r="11" spans="1:17" ht="22.5" customHeight="1">
      <c r="A11" s="327">
        <v>4</v>
      </c>
      <c r="B11" s="392" t="s">
        <v>161</v>
      </c>
      <c r="C11" s="393">
        <v>4865151</v>
      </c>
      <c r="D11" s="152" t="s">
        <v>12</v>
      </c>
      <c r="E11" s="116" t="s">
        <v>355</v>
      </c>
      <c r="F11" s="404">
        <v>1000</v>
      </c>
      <c r="G11" s="442">
        <v>11352</v>
      </c>
      <c r="H11" s="443">
        <v>11343</v>
      </c>
      <c r="I11" s="412">
        <f t="shared" si="0"/>
        <v>9</v>
      </c>
      <c r="J11" s="412">
        <f t="shared" si="4"/>
        <v>9000</v>
      </c>
      <c r="K11" s="412">
        <f t="shared" si="1"/>
        <v>0.009</v>
      </c>
      <c r="L11" s="442">
        <v>999314</v>
      </c>
      <c r="M11" s="443">
        <v>999321</v>
      </c>
      <c r="N11" s="412">
        <f t="shared" si="2"/>
        <v>-7</v>
      </c>
      <c r="O11" s="412">
        <f t="shared" si="5"/>
        <v>-7000</v>
      </c>
      <c r="P11" s="412">
        <f t="shared" si="3"/>
        <v>-0.007</v>
      </c>
      <c r="Q11" s="584"/>
    </row>
    <row r="12" spans="1:17" ht="22.5" customHeight="1">
      <c r="A12" s="327">
        <v>5</v>
      </c>
      <c r="B12" s="392" t="s">
        <v>162</v>
      </c>
      <c r="C12" s="393">
        <v>4865152</v>
      </c>
      <c r="D12" s="152" t="s">
        <v>12</v>
      </c>
      <c r="E12" s="116" t="s">
        <v>355</v>
      </c>
      <c r="F12" s="404">
        <v>300</v>
      </c>
      <c r="G12" s="442">
        <v>1605</v>
      </c>
      <c r="H12" s="443">
        <v>1605</v>
      </c>
      <c r="I12" s="412">
        <f t="shared" si="0"/>
        <v>0</v>
      </c>
      <c r="J12" s="412">
        <f t="shared" si="4"/>
        <v>0</v>
      </c>
      <c r="K12" s="412">
        <f t="shared" si="1"/>
        <v>0</v>
      </c>
      <c r="L12" s="442">
        <v>112</v>
      </c>
      <c r="M12" s="443">
        <v>112</v>
      </c>
      <c r="N12" s="412">
        <f t="shared" si="2"/>
        <v>0</v>
      </c>
      <c r="O12" s="412">
        <f t="shared" si="5"/>
        <v>0</v>
      </c>
      <c r="P12" s="412">
        <f t="shared" si="3"/>
        <v>0</v>
      </c>
      <c r="Q12" s="543"/>
    </row>
    <row r="13" spans="1:17" ht="22.5" customHeight="1">
      <c r="A13" s="327">
        <v>6</v>
      </c>
      <c r="B13" s="392" t="s">
        <v>163</v>
      </c>
      <c r="C13" s="393">
        <v>4865096</v>
      </c>
      <c r="D13" s="152" t="s">
        <v>12</v>
      </c>
      <c r="E13" s="116" t="s">
        <v>355</v>
      </c>
      <c r="F13" s="404">
        <v>100</v>
      </c>
      <c r="G13" s="442">
        <v>8847</v>
      </c>
      <c r="H13" s="443">
        <v>8847</v>
      </c>
      <c r="I13" s="412">
        <f t="shared" si="0"/>
        <v>0</v>
      </c>
      <c r="J13" s="412">
        <f t="shared" si="4"/>
        <v>0</v>
      </c>
      <c r="K13" s="412">
        <f t="shared" si="1"/>
        <v>0</v>
      </c>
      <c r="L13" s="442">
        <v>120727</v>
      </c>
      <c r="M13" s="443">
        <v>118606</v>
      </c>
      <c r="N13" s="412">
        <f t="shared" si="2"/>
        <v>2121</v>
      </c>
      <c r="O13" s="412">
        <f t="shared" si="5"/>
        <v>212100</v>
      </c>
      <c r="P13" s="412">
        <f t="shared" si="3"/>
        <v>0.2121</v>
      </c>
      <c r="Q13" s="401"/>
    </row>
    <row r="14" spans="1:17" ht="22.5" customHeight="1">
      <c r="A14" s="327">
        <v>7</v>
      </c>
      <c r="B14" s="392" t="s">
        <v>164</v>
      </c>
      <c r="C14" s="393">
        <v>4865097</v>
      </c>
      <c r="D14" s="152" t="s">
        <v>12</v>
      </c>
      <c r="E14" s="116" t="s">
        <v>355</v>
      </c>
      <c r="F14" s="404">
        <v>100</v>
      </c>
      <c r="G14" s="442">
        <v>29039</v>
      </c>
      <c r="H14" s="443">
        <v>28693</v>
      </c>
      <c r="I14" s="412">
        <f t="shared" si="0"/>
        <v>346</v>
      </c>
      <c r="J14" s="412">
        <f t="shared" si="4"/>
        <v>34600</v>
      </c>
      <c r="K14" s="412">
        <f t="shared" si="1"/>
        <v>0.0346</v>
      </c>
      <c r="L14" s="442">
        <v>243963</v>
      </c>
      <c r="M14" s="443">
        <v>244074</v>
      </c>
      <c r="N14" s="412">
        <f t="shared" si="2"/>
        <v>-111</v>
      </c>
      <c r="O14" s="412">
        <f t="shared" si="5"/>
        <v>-11100</v>
      </c>
      <c r="P14" s="412">
        <f t="shared" si="3"/>
        <v>-0.0111</v>
      </c>
      <c r="Q14" s="557"/>
    </row>
    <row r="15" spans="1:17" ht="22.5" customHeight="1">
      <c r="A15" s="327">
        <v>8</v>
      </c>
      <c r="B15" s="392" t="s">
        <v>165</v>
      </c>
      <c r="C15" s="393">
        <v>4864789</v>
      </c>
      <c r="D15" s="152" t="s">
        <v>12</v>
      </c>
      <c r="E15" s="116" t="s">
        <v>355</v>
      </c>
      <c r="F15" s="404">
        <v>100</v>
      </c>
      <c r="G15" s="442">
        <v>7979</v>
      </c>
      <c r="H15" s="443">
        <v>7992</v>
      </c>
      <c r="I15" s="412">
        <f>G15-H15</f>
        <v>-13</v>
      </c>
      <c r="J15" s="412">
        <f t="shared" si="4"/>
        <v>-1300</v>
      </c>
      <c r="K15" s="412">
        <f t="shared" si="1"/>
        <v>-0.0013</v>
      </c>
      <c r="L15" s="442">
        <v>392993</v>
      </c>
      <c r="M15" s="443">
        <v>393983</v>
      </c>
      <c r="N15" s="412">
        <f>L15-M15</f>
        <v>-990</v>
      </c>
      <c r="O15" s="412">
        <f t="shared" si="5"/>
        <v>-99000</v>
      </c>
      <c r="P15" s="412">
        <f t="shared" si="3"/>
        <v>-0.099</v>
      </c>
      <c r="Q15" s="401"/>
    </row>
    <row r="16" spans="1:17" ht="18">
      <c r="A16" s="327">
        <v>9</v>
      </c>
      <c r="B16" s="392" t="s">
        <v>166</v>
      </c>
      <c r="C16" s="393">
        <v>4865181</v>
      </c>
      <c r="D16" s="152" t="s">
        <v>12</v>
      </c>
      <c r="E16" s="116" t="s">
        <v>355</v>
      </c>
      <c r="F16" s="404">
        <v>900</v>
      </c>
      <c r="G16" s="445">
        <v>999230</v>
      </c>
      <c r="H16" s="443">
        <v>999230</v>
      </c>
      <c r="I16" s="412">
        <f>G16-H16</f>
        <v>0</v>
      </c>
      <c r="J16" s="412">
        <f t="shared" si="4"/>
        <v>0</v>
      </c>
      <c r="K16" s="412">
        <f t="shared" si="1"/>
        <v>0</v>
      </c>
      <c r="L16" s="442">
        <v>998978</v>
      </c>
      <c r="M16" s="443">
        <v>999437</v>
      </c>
      <c r="N16" s="412">
        <f>L16-M16</f>
        <v>-459</v>
      </c>
      <c r="O16" s="412">
        <f t="shared" si="5"/>
        <v>-413100</v>
      </c>
      <c r="P16" s="412">
        <f t="shared" si="3"/>
        <v>-0.4131</v>
      </c>
      <c r="Q16" s="687"/>
    </row>
    <row r="17" spans="1:17" ht="22.5" customHeight="1">
      <c r="A17" s="327"/>
      <c r="B17" s="394" t="s">
        <v>167</v>
      </c>
      <c r="C17" s="393"/>
      <c r="D17" s="152"/>
      <c r="E17" s="152"/>
      <c r="F17" s="404"/>
      <c r="G17" s="618"/>
      <c r="H17" s="617"/>
      <c r="I17" s="412"/>
      <c r="J17" s="412"/>
      <c r="K17" s="415"/>
      <c r="L17" s="413"/>
      <c r="M17" s="412"/>
      <c r="N17" s="412"/>
      <c r="O17" s="412"/>
      <c r="P17" s="415"/>
      <c r="Q17" s="401"/>
    </row>
    <row r="18" spans="1:17" ht="22.5" customHeight="1">
      <c r="A18" s="327">
        <v>10</v>
      </c>
      <c r="B18" s="392" t="s">
        <v>15</v>
      </c>
      <c r="C18" s="393">
        <v>4864973</v>
      </c>
      <c r="D18" s="152" t="s">
        <v>12</v>
      </c>
      <c r="E18" s="116" t="s">
        <v>355</v>
      </c>
      <c r="F18" s="404">
        <v>-1000</v>
      </c>
      <c r="G18" s="442">
        <v>990651</v>
      </c>
      <c r="H18" s="443">
        <v>990594</v>
      </c>
      <c r="I18" s="412">
        <f>G18-H18</f>
        <v>57</v>
      </c>
      <c r="J18" s="412">
        <f t="shared" si="4"/>
        <v>-57000</v>
      </c>
      <c r="K18" s="412">
        <f t="shared" si="1"/>
        <v>-0.057</v>
      </c>
      <c r="L18" s="442">
        <v>947931</v>
      </c>
      <c r="M18" s="443">
        <v>948746</v>
      </c>
      <c r="N18" s="412">
        <f>L18-M18</f>
        <v>-815</v>
      </c>
      <c r="O18" s="412">
        <f t="shared" si="5"/>
        <v>815000</v>
      </c>
      <c r="P18" s="412">
        <f t="shared" si="3"/>
        <v>0.815</v>
      </c>
      <c r="Q18" s="401"/>
    </row>
    <row r="19" spans="1:17" ht="22.5" customHeight="1">
      <c r="A19" s="327">
        <v>11</v>
      </c>
      <c r="B19" s="359" t="s">
        <v>16</v>
      </c>
      <c r="C19" s="393">
        <v>4864974</v>
      </c>
      <c r="D19" s="104" t="s">
        <v>12</v>
      </c>
      <c r="E19" s="116" t="s">
        <v>355</v>
      </c>
      <c r="F19" s="404">
        <v>-1000</v>
      </c>
      <c r="G19" s="442">
        <v>988316</v>
      </c>
      <c r="H19" s="443">
        <v>988229</v>
      </c>
      <c r="I19" s="412">
        <f>G19-H19</f>
        <v>87</v>
      </c>
      <c r="J19" s="412">
        <f t="shared" si="4"/>
        <v>-87000</v>
      </c>
      <c r="K19" s="412">
        <f t="shared" si="1"/>
        <v>-0.087</v>
      </c>
      <c r="L19" s="442">
        <v>952654</v>
      </c>
      <c r="M19" s="443">
        <v>953447</v>
      </c>
      <c r="N19" s="412">
        <f>L19-M19</f>
        <v>-793</v>
      </c>
      <c r="O19" s="412">
        <f t="shared" si="5"/>
        <v>793000</v>
      </c>
      <c r="P19" s="412">
        <f t="shared" si="3"/>
        <v>0.793</v>
      </c>
      <c r="Q19" s="401"/>
    </row>
    <row r="20" spans="1:17" ht="22.5" customHeight="1">
      <c r="A20" s="327">
        <v>12</v>
      </c>
      <c r="B20" s="392" t="s">
        <v>17</v>
      </c>
      <c r="C20" s="393">
        <v>4864975</v>
      </c>
      <c r="D20" s="152" t="s">
        <v>12</v>
      </c>
      <c r="E20" s="116" t="s">
        <v>355</v>
      </c>
      <c r="F20" s="404">
        <v>-1000</v>
      </c>
      <c r="G20" s="442">
        <v>984021</v>
      </c>
      <c r="H20" s="443">
        <v>984123</v>
      </c>
      <c r="I20" s="412">
        <f>G20-H20</f>
        <v>-102</v>
      </c>
      <c r="J20" s="412">
        <f t="shared" si="4"/>
        <v>102000</v>
      </c>
      <c r="K20" s="412">
        <f t="shared" si="1"/>
        <v>0.102</v>
      </c>
      <c r="L20" s="442">
        <v>934061</v>
      </c>
      <c r="M20" s="443">
        <v>936765</v>
      </c>
      <c r="N20" s="412">
        <f>L20-M20</f>
        <v>-2704</v>
      </c>
      <c r="O20" s="412">
        <f t="shared" si="5"/>
        <v>2704000</v>
      </c>
      <c r="P20" s="412">
        <f t="shared" si="3"/>
        <v>2.704</v>
      </c>
      <c r="Q20" s="401"/>
    </row>
    <row r="21" spans="1:17" ht="22.5" customHeight="1">
      <c r="A21" s="327">
        <v>13</v>
      </c>
      <c r="B21" s="392" t="s">
        <v>168</v>
      </c>
      <c r="C21" s="393">
        <v>4864976</v>
      </c>
      <c r="D21" s="152" t="s">
        <v>12</v>
      </c>
      <c r="E21" s="116" t="s">
        <v>355</v>
      </c>
      <c r="F21" s="404">
        <v>-1000</v>
      </c>
      <c r="G21" s="442">
        <v>996472</v>
      </c>
      <c r="H21" s="443">
        <v>996438</v>
      </c>
      <c r="I21" s="412">
        <f>G21-H21</f>
        <v>34</v>
      </c>
      <c r="J21" s="412">
        <f t="shared" si="4"/>
        <v>-34000</v>
      </c>
      <c r="K21" s="412">
        <f t="shared" si="1"/>
        <v>-0.034</v>
      </c>
      <c r="L21" s="442">
        <v>952392</v>
      </c>
      <c r="M21" s="443">
        <v>953577</v>
      </c>
      <c r="N21" s="412">
        <f>L21-M21</f>
        <v>-1185</v>
      </c>
      <c r="O21" s="412">
        <f t="shared" si="5"/>
        <v>1185000</v>
      </c>
      <c r="P21" s="412">
        <f t="shared" si="3"/>
        <v>1.185</v>
      </c>
      <c r="Q21" s="401"/>
    </row>
    <row r="22" spans="1:17" ht="22.5" customHeight="1">
      <c r="A22" s="327"/>
      <c r="B22" s="394" t="s">
        <v>169</v>
      </c>
      <c r="C22" s="393"/>
      <c r="D22" s="152"/>
      <c r="E22" s="152"/>
      <c r="F22" s="404"/>
      <c r="G22" s="618"/>
      <c r="H22" s="617"/>
      <c r="I22" s="412"/>
      <c r="J22" s="412"/>
      <c r="K22" s="412"/>
      <c r="L22" s="413"/>
      <c r="M22" s="412"/>
      <c r="N22" s="412"/>
      <c r="O22" s="412"/>
      <c r="P22" s="412"/>
      <c r="Q22" s="401"/>
    </row>
    <row r="23" spans="1:17" ht="22.5" customHeight="1">
      <c r="A23" s="327">
        <v>14</v>
      </c>
      <c r="B23" s="392" t="s">
        <v>15</v>
      </c>
      <c r="C23" s="393">
        <v>5128437</v>
      </c>
      <c r="D23" s="152" t="s">
        <v>12</v>
      </c>
      <c r="E23" s="116" t="s">
        <v>355</v>
      </c>
      <c r="F23" s="404">
        <v>-1000</v>
      </c>
      <c r="G23" s="442">
        <v>998447</v>
      </c>
      <c r="H23" s="443">
        <v>998514</v>
      </c>
      <c r="I23" s="412">
        <f>G23-H23</f>
        <v>-67</v>
      </c>
      <c r="J23" s="412">
        <f t="shared" si="4"/>
        <v>67000</v>
      </c>
      <c r="K23" s="412">
        <f t="shared" si="1"/>
        <v>0.067</v>
      </c>
      <c r="L23" s="442">
        <v>983835</v>
      </c>
      <c r="M23" s="443">
        <v>986020</v>
      </c>
      <c r="N23" s="412">
        <f>L23-M23</f>
        <v>-2185</v>
      </c>
      <c r="O23" s="412">
        <f t="shared" si="5"/>
        <v>2185000</v>
      </c>
      <c r="P23" s="412">
        <f t="shared" si="3"/>
        <v>2.185</v>
      </c>
      <c r="Q23" s="696"/>
    </row>
    <row r="24" spans="1:17" ht="22.5" customHeight="1">
      <c r="A24" s="327">
        <v>15</v>
      </c>
      <c r="B24" s="392" t="s">
        <v>16</v>
      </c>
      <c r="C24" s="393">
        <v>5128439</v>
      </c>
      <c r="D24" s="152" t="s">
        <v>12</v>
      </c>
      <c r="E24" s="116" t="s">
        <v>355</v>
      </c>
      <c r="F24" s="404">
        <v>-1000</v>
      </c>
      <c r="G24" s="442">
        <v>14121</v>
      </c>
      <c r="H24" s="443">
        <v>14119</v>
      </c>
      <c r="I24" s="412">
        <f>G24-H24</f>
        <v>2</v>
      </c>
      <c r="J24" s="412">
        <f t="shared" si="4"/>
        <v>-2000</v>
      </c>
      <c r="K24" s="412">
        <f t="shared" si="1"/>
        <v>-0.002</v>
      </c>
      <c r="L24" s="442">
        <v>987398</v>
      </c>
      <c r="M24" s="443">
        <v>988121</v>
      </c>
      <c r="N24" s="412">
        <f>L24-M24</f>
        <v>-723</v>
      </c>
      <c r="O24" s="412">
        <f t="shared" si="5"/>
        <v>723000</v>
      </c>
      <c r="P24" s="412">
        <f t="shared" si="3"/>
        <v>0.723</v>
      </c>
      <c r="Q24" s="696"/>
    </row>
    <row r="25" spans="1:17" ht="22.5" customHeight="1">
      <c r="A25" s="327"/>
      <c r="B25" s="357" t="s">
        <v>170</v>
      </c>
      <c r="C25" s="393"/>
      <c r="D25" s="104"/>
      <c r="E25" s="104"/>
      <c r="F25" s="404"/>
      <c r="G25" s="618"/>
      <c r="H25" s="617"/>
      <c r="I25" s="412"/>
      <c r="J25" s="412"/>
      <c r="K25" s="412"/>
      <c r="L25" s="413"/>
      <c r="M25" s="412"/>
      <c r="N25" s="412"/>
      <c r="O25" s="412"/>
      <c r="P25" s="412"/>
      <c r="Q25" s="401"/>
    </row>
    <row r="26" spans="1:17" ht="22.5" customHeight="1">
      <c r="A26" s="327">
        <v>16</v>
      </c>
      <c r="B26" s="392" t="s">
        <v>15</v>
      </c>
      <c r="C26" s="393">
        <v>4864977</v>
      </c>
      <c r="D26" s="152" t="s">
        <v>12</v>
      </c>
      <c r="E26" s="116" t="s">
        <v>355</v>
      </c>
      <c r="F26" s="404">
        <v>-1000</v>
      </c>
      <c r="G26" s="445">
        <v>443</v>
      </c>
      <c r="H26" s="446">
        <v>6</v>
      </c>
      <c r="I26" s="409">
        <f>G26-H26</f>
        <v>437</v>
      </c>
      <c r="J26" s="409">
        <f t="shared" si="4"/>
        <v>-437000</v>
      </c>
      <c r="K26" s="409">
        <f t="shared" si="1"/>
        <v>-0.437</v>
      </c>
      <c r="L26" s="445">
        <v>999763</v>
      </c>
      <c r="M26" s="446">
        <v>999963</v>
      </c>
      <c r="N26" s="409">
        <f>L26-M26</f>
        <v>-200</v>
      </c>
      <c r="O26" s="409">
        <f t="shared" si="5"/>
        <v>200000</v>
      </c>
      <c r="P26" s="409">
        <f t="shared" si="3"/>
        <v>0.2</v>
      </c>
      <c r="Q26" s="741"/>
    </row>
    <row r="27" spans="1:17" ht="22.5" customHeight="1">
      <c r="A27" s="327">
        <v>17</v>
      </c>
      <c r="B27" s="392" t="s">
        <v>16</v>
      </c>
      <c r="C27" s="393">
        <v>4864970</v>
      </c>
      <c r="D27" s="152" t="s">
        <v>12</v>
      </c>
      <c r="E27" s="116" t="s">
        <v>355</v>
      </c>
      <c r="F27" s="404">
        <v>-1000</v>
      </c>
      <c r="G27" s="442">
        <v>9034</v>
      </c>
      <c r="H27" s="443">
        <v>8820</v>
      </c>
      <c r="I27" s="412">
        <f>G27-H27</f>
        <v>214</v>
      </c>
      <c r="J27" s="412">
        <f t="shared" si="4"/>
        <v>-214000</v>
      </c>
      <c r="K27" s="412">
        <f t="shared" si="1"/>
        <v>-0.214</v>
      </c>
      <c r="L27" s="442">
        <v>3803</v>
      </c>
      <c r="M27" s="443">
        <v>6920</v>
      </c>
      <c r="N27" s="412">
        <f>L27-M27</f>
        <v>-3117</v>
      </c>
      <c r="O27" s="412">
        <f t="shared" si="5"/>
        <v>3117000</v>
      </c>
      <c r="P27" s="412">
        <f t="shared" si="3"/>
        <v>3.117</v>
      </c>
      <c r="Q27" s="401"/>
    </row>
    <row r="28" spans="1:17" ht="22.5" customHeight="1">
      <c r="A28" s="327">
        <v>18</v>
      </c>
      <c r="B28" s="392" t="s">
        <v>17</v>
      </c>
      <c r="C28" s="393">
        <v>4864971</v>
      </c>
      <c r="D28" s="152" t="s">
        <v>12</v>
      </c>
      <c r="E28" s="116" t="s">
        <v>355</v>
      </c>
      <c r="F28" s="404">
        <v>-1000</v>
      </c>
      <c r="G28" s="442">
        <v>25123</v>
      </c>
      <c r="H28" s="443">
        <v>24743</v>
      </c>
      <c r="I28" s="412">
        <f>G28-H28</f>
        <v>380</v>
      </c>
      <c r="J28" s="412">
        <f t="shared" si="4"/>
        <v>-380000</v>
      </c>
      <c r="K28" s="412">
        <f t="shared" si="1"/>
        <v>-0.38</v>
      </c>
      <c r="L28" s="442">
        <v>6590</v>
      </c>
      <c r="M28" s="443">
        <v>6885</v>
      </c>
      <c r="N28" s="412">
        <f>L28-M28</f>
        <v>-295</v>
      </c>
      <c r="O28" s="412">
        <f t="shared" si="5"/>
        <v>295000</v>
      </c>
      <c r="P28" s="412">
        <f t="shared" si="3"/>
        <v>0.295</v>
      </c>
      <c r="Q28" s="401"/>
    </row>
    <row r="29" spans="1:17" ht="22.5" customHeight="1">
      <c r="A29" s="327">
        <v>19</v>
      </c>
      <c r="B29" s="359" t="s">
        <v>168</v>
      </c>
      <c r="C29" s="393">
        <v>4864972</v>
      </c>
      <c r="D29" s="104" t="s">
        <v>12</v>
      </c>
      <c r="E29" s="116" t="s">
        <v>355</v>
      </c>
      <c r="F29" s="404">
        <v>-1000</v>
      </c>
      <c r="G29" s="442">
        <v>33951</v>
      </c>
      <c r="H29" s="443">
        <v>33569</v>
      </c>
      <c r="I29" s="412">
        <f>G29-H29</f>
        <v>382</v>
      </c>
      <c r="J29" s="412">
        <f t="shared" si="4"/>
        <v>-382000</v>
      </c>
      <c r="K29" s="412">
        <f t="shared" si="1"/>
        <v>-0.382</v>
      </c>
      <c r="L29" s="442">
        <v>42938</v>
      </c>
      <c r="M29" s="443">
        <v>43979</v>
      </c>
      <c r="N29" s="412">
        <f>L29-M29</f>
        <v>-1041</v>
      </c>
      <c r="O29" s="412">
        <f t="shared" si="5"/>
        <v>1041000</v>
      </c>
      <c r="P29" s="412">
        <f t="shared" si="3"/>
        <v>1.041</v>
      </c>
      <c r="Q29" s="401"/>
    </row>
    <row r="30" spans="1:17" ht="22.5" customHeight="1">
      <c r="A30" s="327"/>
      <c r="B30" s="394" t="s">
        <v>171</v>
      </c>
      <c r="C30" s="393"/>
      <c r="D30" s="152"/>
      <c r="E30" s="152"/>
      <c r="F30" s="404"/>
      <c r="G30" s="618"/>
      <c r="H30" s="617"/>
      <c r="I30" s="412"/>
      <c r="J30" s="412"/>
      <c r="K30" s="412"/>
      <c r="L30" s="413"/>
      <c r="M30" s="412"/>
      <c r="N30" s="412"/>
      <c r="O30" s="412"/>
      <c r="P30" s="412"/>
      <c r="Q30" s="401"/>
    </row>
    <row r="31" spans="1:17" ht="22.5" customHeight="1">
      <c r="A31" s="327"/>
      <c r="B31" s="394" t="s">
        <v>41</v>
      </c>
      <c r="C31" s="393"/>
      <c r="D31" s="152"/>
      <c r="E31" s="152"/>
      <c r="F31" s="404"/>
      <c r="G31" s="618"/>
      <c r="H31" s="617"/>
      <c r="I31" s="412"/>
      <c r="J31" s="412"/>
      <c r="K31" s="412"/>
      <c r="L31" s="413"/>
      <c r="M31" s="412"/>
      <c r="N31" s="412"/>
      <c r="O31" s="412"/>
      <c r="P31" s="412"/>
      <c r="Q31" s="401"/>
    </row>
    <row r="32" spans="1:17" ht="22.5" customHeight="1">
      <c r="A32" s="327">
        <v>21</v>
      </c>
      <c r="B32" s="392" t="s">
        <v>172</v>
      </c>
      <c r="C32" s="393">
        <v>4864955</v>
      </c>
      <c r="D32" s="152" t="s">
        <v>12</v>
      </c>
      <c r="E32" s="116" t="s">
        <v>355</v>
      </c>
      <c r="F32" s="404">
        <v>1000</v>
      </c>
      <c r="G32" s="442">
        <v>8136</v>
      </c>
      <c r="H32" s="443">
        <v>8119</v>
      </c>
      <c r="I32" s="412">
        <f>G32-H32</f>
        <v>17</v>
      </c>
      <c r="J32" s="412">
        <f t="shared" si="4"/>
        <v>17000</v>
      </c>
      <c r="K32" s="412">
        <f t="shared" si="1"/>
        <v>0.017</v>
      </c>
      <c r="L32" s="442">
        <v>6842</v>
      </c>
      <c r="M32" s="443">
        <v>6840</v>
      </c>
      <c r="N32" s="412">
        <f>L32-M32</f>
        <v>2</v>
      </c>
      <c r="O32" s="412">
        <f t="shared" si="5"/>
        <v>2000</v>
      </c>
      <c r="P32" s="412">
        <f t="shared" si="3"/>
        <v>0.002</v>
      </c>
      <c r="Q32" s="401"/>
    </row>
    <row r="33" spans="1:17" ht="22.5" customHeight="1">
      <c r="A33" s="327"/>
      <c r="B33" s="357" t="s">
        <v>173</v>
      </c>
      <c r="C33" s="393"/>
      <c r="D33" s="104"/>
      <c r="E33" s="104"/>
      <c r="F33" s="404"/>
      <c r="G33" s="618"/>
      <c r="H33" s="617"/>
      <c r="I33" s="412"/>
      <c r="J33" s="412"/>
      <c r="K33" s="412"/>
      <c r="L33" s="413"/>
      <c r="M33" s="412"/>
      <c r="N33" s="412"/>
      <c r="O33" s="412"/>
      <c r="P33" s="412"/>
      <c r="Q33" s="401"/>
    </row>
    <row r="34" spans="1:17" ht="22.5" customHeight="1">
      <c r="A34" s="327">
        <v>22</v>
      </c>
      <c r="B34" s="359" t="s">
        <v>15</v>
      </c>
      <c r="C34" s="393">
        <v>4864908</v>
      </c>
      <c r="D34" s="104" t="s">
        <v>12</v>
      </c>
      <c r="E34" s="116" t="s">
        <v>355</v>
      </c>
      <c r="F34" s="404">
        <v>-1000</v>
      </c>
      <c r="G34" s="442">
        <v>918264</v>
      </c>
      <c r="H34" s="443">
        <v>918585</v>
      </c>
      <c r="I34" s="412">
        <f>G34-H34</f>
        <v>-321</v>
      </c>
      <c r="J34" s="412">
        <f t="shared" si="4"/>
        <v>321000</v>
      </c>
      <c r="K34" s="412">
        <f t="shared" si="1"/>
        <v>0.321</v>
      </c>
      <c r="L34" s="442">
        <v>896183</v>
      </c>
      <c r="M34" s="443">
        <v>898758</v>
      </c>
      <c r="N34" s="412">
        <f>L34-M34</f>
        <v>-2575</v>
      </c>
      <c r="O34" s="412">
        <f t="shared" si="5"/>
        <v>2575000</v>
      </c>
      <c r="P34" s="412">
        <f t="shared" si="3"/>
        <v>2.575</v>
      </c>
      <c r="Q34" s="401"/>
    </row>
    <row r="35" spans="1:17" ht="22.5" customHeight="1">
      <c r="A35" s="327">
        <v>23</v>
      </c>
      <c r="B35" s="392" t="s">
        <v>16</v>
      </c>
      <c r="C35" s="393">
        <v>4864909</v>
      </c>
      <c r="D35" s="152" t="s">
        <v>12</v>
      </c>
      <c r="E35" s="116" t="s">
        <v>355</v>
      </c>
      <c r="F35" s="404">
        <v>-1000</v>
      </c>
      <c r="G35" s="442">
        <v>963450</v>
      </c>
      <c r="H35" s="443">
        <v>963618</v>
      </c>
      <c r="I35" s="412">
        <f>G35-H35</f>
        <v>-168</v>
      </c>
      <c r="J35" s="412">
        <f t="shared" si="4"/>
        <v>168000</v>
      </c>
      <c r="K35" s="412">
        <f t="shared" si="1"/>
        <v>0.168</v>
      </c>
      <c r="L35" s="442">
        <v>861917</v>
      </c>
      <c r="M35" s="443">
        <v>863192</v>
      </c>
      <c r="N35" s="412">
        <f>L35-M35</f>
        <v>-1275</v>
      </c>
      <c r="O35" s="412">
        <f t="shared" si="5"/>
        <v>1275000</v>
      </c>
      <c r="P35" s="412">
        <f t="shared" si="3"/>
        <v>1.275</v>
      </c>
      <c r="Q35" s="401"/>
    </row>
    <row r="36" spans="1:17" ht="22.5" customHeight="1">
      <c r="A36" s="327"/>
      <c r="B36" s="392"/>
      <c r="C36" s="393"/>
      <c r="D36" s="152"/>
      <c r="E36" s="152"/>
      <c r="F36" s="404"/>
      <c r="G36" s="618"/>
      <c r="H36" s="617"/>
      <c r="I36" s="412"/>
      <c r="J36" s="412"/>
      <c r="K36" s="412"/>
      <c r="L36" s="413"/>
      <c r="M36" s="412"/>
      <c r="N36" s="412"/>
      <c r="O36" s="412"/>
      <c r="P36" s="412"/>
      <c r="Q36" s="401"/>
    </row>
    <row r="37" spans="1:17" ht="22.5" customHeight="1">
      <c r="A37" s="327"/>
      <c r="B37" s="394" t="s">
        <v>174</v>
      </c>
      <c r="C37" s="393"/>
      <c r="D37" s="152"/>
      <c r="E37" s="152"/>
      <c r="F37" s="402"/>
      <c r="G37" s="618"/>
      <c r="H37" s="617"/>
      <c r="I37" s="412"/>
      <c r="J37" s="412"/>
      <c r="K37" s="412"/>
      <c r="L37" s="413"/>
      <c r="M37" s="412"/>
      <c r="N37" s="412"/>
      <c r="O37" s="412"/>
      <c r="P37" s="412"/>
      <c r="Q37" s="401"/>
    </row>
    <row r="38" spans="1:17" ht="22.5" customHeight="1">
      <c r="A38" s="327">
        <v>24</v>
      </c>
      <c r="B38" s="392" t="s">
        <v>130</v>
      </c>
      <c r="C38" s="393">
        <v>4864964</v>
      </c>
      <c r="D38" s="152" t="s">
        <v>12</v>
      </c>
      <c r="E38" s="116" t="s">
        <v>355</v>
      </c>
      <c r="F38" s="404">
        <v>-1000</v>
      </c>
      <c r="G38" s="442">
        <v>24</v>
      </c>
      <c r="H38" s="443">
        <v>31</v>
      </c>
      <c r="I38" s="412">
        <f aca="true" t="shared" si="6" ref="I38:I43">G38-H38</f>
        <v>-7</v>
      </c>
      <c r="J38" s="412">
        <f t="shared" si="4"/>
        <v>7000</v>
      </c>
      <c r="K38" s="412">
        <f t="shared" si="1"/>
        <v>0.007</v>
      </c>
      <c r="L38" s="442">
        <v>976569</v>
      </c>
      <c r="M38" s="443">
        <v>977332</v>
      </c>
      <c r="N38" s="412">
        <f aca="true" t="shared" si="7" ref="N38:N43">L38-M38</f>
        <v>-763</v>
      </c>
      <c r="O38" s="412">
        <f t="shared" si="5"/>
        <v>763000</v>
      </c>
      <c r="P38" s="412">
        <f t="shared" si="3"/>
        <v>0.763</v>
      </c>
      <c r="Q38" s="401"/>
    </row>
    <row r="39" spans="1:17" ht="22.5" customHeight="1">
      <c r="A39" s="327">
        <v>25</v>
      </c>
      <c r="B39" s="392" t="s">
        <v>131</v>
      </c>
      <c r="C39" s="393">
        <v>4864965</v>
      </c>
      <c r="D39" s="152" t="s">
        <v>12</v>
      </c>
      <c r="E39" s="116" t="s">
        <v>355</v>
      </c>
      <c r="F39" s="404">
        <v>-1000</v>
      </c>
      <c r="G39" s="442">
        <v>529</v>
      </c>
      <c r="H39" s="443">
        <v>548</v>
      </c>
      <c r="I39" s="412">
        <f t="shared" si="6"/>
        <v>-19</v>
      </c>
      <c r="J39" s="412">
        <f t="shared" si="4"/>
        <v>19000</v>
      </c>
      <c r="K39" s="412">
        <f t="shared" si="1"/>
        <v>0.019</v>
      </c>
      <c r="L39" s="442">
        <v>963632</v>
      </c>
      <c r="M39" s="443">
        <v>964955</v>
      </c>
      <c r="N39" s="412">
        <f t="shared" si="7"/>
        <v>-1323</v>
      </c>
      <c r="O39" s="412">
        <f t="shared" si="5"/>
        <v>1323000</v>
      </c>
      <c r="P39" s="412">
        <f t="shared" si="3"/>
        <v>1.323</v>
      </c>
      <c r="Q39" s="401"/>
    </row>
    <row r="40" spans="1:17" ht="22.5" customHeight="1">
      <c r="A40" s="327">
        <v>26</v>
      </c>
      <c r="B40" s="392" t="s">
        <v>175</v>
      </c>
      <c r="C40" s="393">
        <v>4864890</v>
      </c>
      <c r="D40" s="152" t="s">
        <v>12</v>
      </c>
      <c r="E40" s="116" t="s">
        <v>355</v>
      </c>
      <c r="F40" s="404">
        <v>-1000</v>
      </c>
      <c r="G40" s="442">
        <v>999193</v>
      </c>
      <c r="H40" s="443">
        <v>999534</v>
      </c>
      <c r="I40" s="412">
        <f t="shared" si="6"/>
        <v>-341</v>
      </c>
      <c r="J40" s="412">
        <f t="shared" si="4"/>
        <v>341000</v>
      </c>
      <c r="K40" s="412">
        <f t="shared" si="1"/>
        <v>0.341</v>
      </c>
      <c r="L40" s="442">
        <v>956880</v>
      </c>
      <c r="M40" s="443">
        <v>956880</v>
      </c>
      <c r="N40" s="412">
        <f t="shared" si="7"/>
        <v>0</v>
      </c>
      <c r="O40" s="412">
        <f t="shared" si="5"/>
        <v>0</v>
      </c>
      <c r="P40" s="412">
        <f t="shared" si="3"/>
        <v>0</v>
      </c>
      <c r="Q40" s="401"/>
    </row>
    <row r="41" spans="1:17" ht="22.5" customHeight="1">
      <c r="A41" s="327">
        <v>27</v>
      </c>
      <c r="B41" s="359" t="s">
        <v>176</v>
      </c>
      <c r="C41" s="393">
        <v>4864891</v>
      </c>
      <c r="D41" s="104" t="s">
        <v>12</v>
      </c>
      <c r="E41" s="116" t="s">
        <v>355</v>
      </c>
      <c r="F41" s="404">
        <v>-1000</v>
      </c>
      <c r="G41" s="442"/>
      <c r="H41" s="443"/>
      <c r="I41" s="412">
        <f t="shared" si="6"/>
        <v>0</v>
      </c>
      <c r="J41" s="412">
        <f t="shared" si="4"/>
        <v>0</v>
      </c>
      <c r="K41" s="412">
        <f t="shared" si="1"/>
        <v>0</v>
      </c>
      <c r="L41" s="442"/>
      <c r="M41" s="443"/>
      <c r="N41" s="412">
        <f t="shared" si="7"/>
        <v>0</v>
      </c>
      <c r="O41" s="412">
        <f t="shared" si="5"/>
        <v>0</v>
      </c>
      <c r="P41" s="412">
        <f t="shared" si="3"/>
        <v>0</v>
      </c>
      <c r="Q41" s="401" t="s">
        <v>421</v>
      </c>
    </row>
    <row r="42" spans="1:17" ht="22.5" customHeight="1">
      <c r="A42" s="327">
        <v>28</v>
      </c>
      <c r="B42" s="392" t="s">
        <v>177</v>
      </c>
      <c r="C42" s="393">
        <v>4864906</v>
      </c>
      <c r="D42" s="152" t="s">
        <v>12</v>
      </c>
      <c r="E42" s="116" t="s">
        <v>355</v>
      </c>
      <c r="F42" s="404">
        <v>-1000</v>
      </c>
      <c r="G42" s="442">
        <v>999193</v>
      </c>
      <c r="H42" s="443">
        <v>999197</v>
      </c>
      <c r="I42" s="412">
        <f t="shared" si="6"/>
        <v>-4</v>
      </c>
      <c r="J42" s="412">
        <f t="shared" si="4"/>
        <v>4000</v>
      </c>
      <c r="K42" s="412">
        <f t="shared" si="1"/>
        <v>0.004</v>
      </c>
      <c r="L42" s="442">
        <v>892015</v>
      </c>
      <c r="M42" s="443">
        <v>893039</v>
      </c>
      <c r="N42" s="412">
        <f t="shared" si="7"/>
        <v>-1024</v>
      </c>
      <c r="O42" s="412">
        <f t="shared" si="5"/>
        <v>1024000</v>
      </c>
      <c r="P42" s="412">
        <f t="shared" si="3"/>
        <v>1.024</v>
      </c>
      <c r="Q42" s="401"/>
    </row>
    <row r="43" spans="1:17" ht="22.5" customHeight="1" thickBot="1">
      <c r="A43" s="327">
        <v>29</v>
      </c>
      <c r="B43" s="392" t="s">
        <v>178</v>
      </c>
      <c r="C43" s="393">
        <v>4864907</v>
      </c>
      <c r="D43" s="152" t="s">
        <v>12</v>
      </c>
      <c r="E43" s="116" t="s">
        <v>355</v>
      </c>
      <c r="F43" s="579">
        <v>-1000</v>
      </c>
      <c r="G43" s="442">
        <v>998477</v>
      </c>
      <c r="H43" s="443">
        <v>998486</v>
      </c>
      <c r="I43" s="412">
        <f t="shared" si="6"/>
        <v>-9</v>
      </c>
      <c r="J43" s="412">
        <f t="shared" si="4"/>
        <v>9000</v>
      </c>
      <c r="K43" s="412">
        <f t="shared" si="1"/>
        <v>0.009</v>
      </c>
      <c r="L43" s="442">
        <v>872007</v>
      </c>
      <c r="M43" s="443">
        <v>873232</v>
      </c>
      <c r="N43" s="412">
        <f t="shared" si="7"/>
        <v>-1225</v>
      </c>
      <c r="O43" s="412">
        <f t="shared" si="5"/>
        <v>1225000</v>
      </c>
      <c r="P43" s="412">
        <f t="shared" si="3"/>
        <v>1.225</v>
      </c>
      <c r="Q43" s="401"/>
    </row>
    <row r="44" spans="1:17" ht="18" customHeight="1" thickTop="1">
      <c r="A44" s="356"/>
      <c r="B44" s="395"/>
      <c r="C44" s="396"/>
      <c r="D44" s="312"/>
      <c r="E44" s="313"/>
      <c r="F44" s="404"/>
      <c r="G44" s="619"/>
      <c r="H44" s="620"/>
      <c r="I44" s="418"/>
      <c r="J44" s="418"/>
      <c r="K44" s="418"/>
      <c r="L44" s="418"/>
      <c r="M44" s="419"/>
      <c r="N44" s="418"/>
      <c r="O44" s="418"/>
      <c r="P44" s="418"/>
      <c r="Q44" s="25"/>
    </row>
    <row r="45" spans="1:17" ht="18" customHeight="1" thickBot="1">
      <c r="A45" s="531" t="s">
        <v>344</v>
      </c>
      <c r="B45" s="397"/>
      <c r="C45" s="398"/>
      <c r="D45" s="314"/>
      <c r="E45" s="315"/>
      <c r="F45" s="404"/>
      <c r="G45" s="621"/>
      <c r="H45" s="622"/>
      <c r="I45" s="422"/>
      <c r="J45" s="422"/>
      <c r="K45" s="422"/>
      <c r="L45" s="422"/>
      <c r="M45" s="423"/>
      <c r="N45" s="422"/>
      <c r="O45" s="422"/>
      <c r="P45" s="540" t="str">
        <f>NDPL!$Q$1</f>
        <v>JUNE-2013</v>
      </c>
      <c r="Q45" s="540"/>
    </row>
    <row r="46" spans="1:17" ht="21" customHeight="1" thickTop="1">
      <c r="A46" s="354"/>
      <c r="B46" s="357" t="s">
        <v>179</v>
      </c>
      <c r="C46" s="393"/>
      <c r="D46" s="104"/>
      <c r="E46" s="104"/>
      <c r="F46" s="580"/>
      <c r="G46" s="618"/>
      <c r="H46" s="617"/>
      <c r="I46" s="412"/>
      <c r="J46" s="412"/>
      <c r="K46" s="412"/>
      <c r="L46" s="413"/>
      <c r="M46" s="412"/>
      <c r="N46" s="412"/>
      <c r="O46" s="412"/>
      <c r="P46" s="412"/>
      <c r="Q46" s="181"/>
    </row>
    <row r="47" spans="1:17" ht="21" customHeight="1">
      <c r="A47" s="327">
        <v>30</v>
      </c>
      <c r="B47" s="392" t="s">
        <v>15</v>
      </c>
      <c r="C47" s="393">
        <v>4864988</v>
      </c>
      <c r="D47" s="152" t="s">
        <v>12</v>
      </c>
      <c r="E47" s="116" t="s">
        <v>355</v>
      </c>
      <c r="F47" s="404">
        <v>-1000</v>
      </c>
      <c r="G47" s="442">
        <v>997540</v>
      </c>
      <c r="H47" s="443">
        <v>997488</v>
      </c>
      <c r="I47" s="412">
        <f>G47-H47</f>
        <v>52</v>
      </c>
      <c r="J47" s="412">
        <f t="shared" si="4"/>
        <v>-52000</v>
      </c>
      <c r="K47" s="412">
        <f t="shared" si="1"/>
        <v>-0.052</v>
      </c>
      <c r="L47" s="442">
        <v>973195</v>
      </c>
      <c r="M47" s="443">
        <v>973024</v>
      </c>
      <c r="N47" s="412">
        <f>L47-M47</f>
        <v>171</v>
      </c>
      <c r="O47" s="412">
        <f t="shared" si="5"/>
        <v>-171000</v>
      </c>
      <c r="P47" s="412">
        <f t="shared" si="3"/>
        <v>-0.171</v>
      </c>
      <c r="Q47" s="181"/>
    </row>
    <row r="48" spans="1:17" ht="21" customHeight="1">
      <c r="A48" s="327">
        <v>31</v>
      </c>
      <c r="B48" s="392" t="s">
        <v>16</v>
      </c>
      <c r="C48" s="393">
        <v>4864989</v>
      </c>
      <c r="D48" s="152" t="s">
        <v>12</v>
      </c>
      <c r="E48" s="116" t="s">
        <v>355</v>
      </c>
      <c r="F48" s="404">
        <v>-1000</v>
      </c>
      <c r="G48" s="442">
        <v>998815</v>
      </c>
      <c r="H48" s="443">
        <v>998798</v>
      </c>
      <c r="I48" s="412">
        <f>G48-H48</f>
        <v>17</v>
      </c>
      <c r="J48" s="412">
        <f t="shared" si="4"/>
        <v>-17000</v>
      </c>
      <c r="K48" s="412">
        <f t="shared" si="1"/>
        <v>-0.017</v>
      </c>
      <c r="L48" s="442">
        <v>989859</v>
      </c>
      <c r="M48" s="443">
        <v>989441</v>
      </c>
      <c r="N48" s="412">
        <f>L48-M48</f>
        <v>418</v>
      </c>
      <c r="O48" s="412">
        <f t="shared" si="5"/>
        <v>-418000</v>
      </c>
      <c r="P48" s="412">
        <f t="shared" si="3"/>
        <v>-0.418</v>
      </c>
      <c r="Q48" s="181"/>
    </row>
    <row r="49" spans="1:17" ht="21" customHeight="1">
      <c r="A49" s="327">
        <v>32</v>
      </c>
      <c r="B49" s="392" t="s">
        <v>17</v>
      </c>
      <c r="C49" s="393">
        <v>4864979</v>
      </c>
      <c r="D49" s="152" t="s">
        <v>12</v>
      </c>
      <c r="E49" s="116" t="s">
        <v>355</v>
      </c>
      <c r="F49" s="404">
        <v>-2000</v>
      </c>
      <c r="G49" s="442">
        <v>993938</v>
      </c>
      <c r="H49" s="443">
        <v>993920</v>
      </c>
      <c r="I49" s="412">
        <f>G49-H49</f>
        <v>18</v>
      </c>
      <c r="J49" s="412">
        <f t="shared" si="4"/>
        <v>-36000</v>
      </c>
      <c r="K49" s="412">
        <f t="shared" si="1"/>
        <v>-0.036</v>
      </c>
      <c r="L49" s="442">
        <v>970722</v>
      </c>
      <c r="M49" s="443">
        <v>970883</v>
      </c>
      <c r="N49" s="412">
        <f>L49-M49</f>
        <v>-161</v>
      </c>
      <c r="O49" s="412">
        <f t="shared" si="5"/>
        <v>322000</v>
      </c>
      <c r="P49" s="412">
        <f t="shared" si="3"/>
        <v>0.322</v>
      </c>
      <c r="Q49" s="581"/>
    </row>
    <row r="50" spans="1:17" ht="21" customHeight="1">
      <c r="A50" s="327"/>
      <c r="B50" s="394" t="s">
        <v>180</v>
      </c>
      <c r="C50" s="393"/>
      <c r="D50" s="152"/>
      <c r="E50" s="152"/>
      <c r="F50" s="404"/>
      <c r="G50" s="618"/>
      <c r="H50" s="617"/>
      <c r="I50" s="412"/>
      <c r="J50" s="412"/>
      <c r="K50" s="412"/>
      <c r="L50" s="413"/>
      <c r="M50" s="412"/>
      <c r="N50" s="412"/>
      <c r="O50" s="412"/>
      <c r="P50" s="412"/>
      <c r="Q50" s="181"/>
    </row>
    <row r="51" spans="1:17" ht="21" customHeight="1">
      <c r="A51" s="327">
        <v>33</v>
      </c>
      <c r="B51" s="392" t="s">
        <v>15</v>
      </c>
      <c r="C51" s="393">
        <v>4864966</v>
      </c>
      <c r="D51" s="152" t="s">
        <v>12</v>
      </c>
      <c r="E51" s="116" t="s">
        <v>355</v>
      </c>
      <c r="F51" s="404">
        <v>-1000</v>
      </c>
      <c r="G51" s="442">
        <v>997129</v>
      </c>
      <c r="H51" s="443">
        <v>997136</v>
      </c>
      <c r="I51" s="412">
        <f>G51-H51</f>
        <v>-7</v>
      </c>
      <c r="J51" s="412">
        <f t="shared" si="4"/>
        <v>7000</v>
      </c>
      <c r="K51" s="412">
        <f t="shared" si="1"/>
        <v>0.007</v>
      </c>
      <c r="L51" s="442">
        <v>919884</v>
      </c>
      <c r="M51" s="443">
        <v>922552</v>
      </c>
      <c r="N51" s="412">
        <f>L51-M51</f>
        <v>-2668</v>
      </c>
      <c r="O51" s="412">
        <f t="shared" si="5"/>
        <v>2668000</v>
      </c>
      <c r="P51" s="412">
        <f t="shared" si="3"/>
        <v>2.668</v>
      </c>
      <c r="Q51" s="181"/>
    </row>
    <row r="52" spans="1:17" ht="21" customHeight="1">
      <c r="A52" s="327">
        <v>34</v>
      </c>
      <c r="B52" s="392" t="s">
        <v>16</v>
      </c>
      <c r="C52" s="393">
        <v>4864967</v>
      </c>
      <c r="D52" s="152" t="s">
        <v>12</v>
      </c>
      <c r="E52" s="116" t="s">
        <v>355</v>
      </c>
      <c r="F52" s="404">
        <v>-1000</v>
      </c>
      <c r="G52" s="442">
        <v>996588</v>
      </c>
      <c r="H52" s="443">
        <v>996619</v>
      </c>
      <c r="I52" s="412">
        <f>G52-H52</f>
        <v>-31</v>
      </c>
      <c r="J52" s="412">
        <f t="shared" si="4"/>
        <v>31000</v>
      </c>
      <c r="K52" s="412">
        <f t="shared" si="1"/>
        <v>0.031</v>
      </c>
      <c r="L52" s="442">
        <v>932240</v>
      </c>
      <c r="M52" s="443">
        <v>934772</v>
      </c>
      <c r="N52" s="412">
        <f>L52-M52</f>
        <v>-2532</v>
      </c>
      <c r="O52" s="412">
        <f t="shared" si="5"/>
        <v>2532000</v>
      </c>
      <c r="P52" s="412">
        <f t="shared" si="3"/>
        <v>2.532</v>
      </c>
      <c r="Q52" s="181"/>
    </row>
    <row r="53" spans="1:17" ht="21" customHeight="1">
      <c r="A53" s="327">
        <v>35</v>
      </c>
      <c r="B53" s="392" t="s">
        <v>17</v>
      </c>
      <c r="C53" s="393">
        <v>4865048</v>
      </c>
      <c r="D53" s="152" t="s">
        <v>12</v>
      </c>
      <c r="E53" s="116" t="s">
        <v>355</v>
      </c>
      <c r="F53" s="404">
        <v>-1000</v>
      </c>
      <c r="G53" s="442">
        <v>997036</v>
      </c>
      <c r="H53" s="443">
        <v>997045</v>
      </c>
      <c r="I53" s="412">
        <f>G53-H53</f>
        <v>-9</v>
      </c>
      <c r="J53" s="412">
        <f t="shared" si="4"/>
        <v>9000</v>
      </c>
      <c r="K53" s="412">
        <f t="shared" si="1"/>
        <v>0.009</v>
      </c>
      <c r="L53" s="442">
        <v>924561</v>
      </c>
      <c r="M53" s="443">
        <v>927410</v>
      </c>
      <c r="N53" s="412">
        <f>L53-M53</f>
        <v>-2849</v>
      </c>
      <c r="O53" s="412">
        <f t="shared" si="5"/>
        <v>2849000</v>
      </c>
      <c r="P53" s="412">
        <f t="shared" si="3"/>
        <v>2.849</v>
      </c>
      <c r="Q53" s="181"/>
    </row>
    <row r="54" spans="1:17" ht="21" customHeight="1">
      <c r="A54" s="327"/>
      <c r="B54" s="394" t="s">
        <v>121</v>
      </c>
      <c r="C54" s="393"/>
      <c r="D54" s="152"/>
      <c r="E54" s="116"/>
      <c r="F54" s="402"/>
      <c r="G54" s="618"/>
      <c r="H54" s="623"/>
      <c r="I54" s="412"/>
      <c r="J54" s="412"/>
      <c r="K54" s="412"/>
      <c r="L54" s="413"/>
      <c r="M54" s="409"/>
      <c r="N54" s="412"/>
      <c r="O54" s="412"/>
      <c r="P54" s="412"/>
      <c r="Q54" s="181"/>
    </row>
    <row r="55" spans="1:17" ht="21" customHeight="1">
      <c r="A55" s="327">
        <v>36</v>
      </c>
      <c r="B55" s="392" t="s">
        <v>377</v>
      </c>
      <c r="C55" s="393">
        <v>4864827</v>
      </c>
      <c r="D55" s="152" t="s">
        <v>12</v>
      </c>
      <c r="E55" s="116" t="s">
        <v>355</v>
      </c>
      <c r="F55" s="402">
        <v>-666.666</v>
      </c>
      <c r="G55" s="442">
        <v>994343</v>
      </c>
      <c r="H55" s="443">
        <v>994558</v>
      </c>
      <c r="I55" s="412">
        <f>G55-H55</f>
        <v>-215</v>
      </c>
      <c r="J55" s="412">
        <f t="shared" si="4"/>
        <v>143333.19</v>
      </c>
      <c r="K55" s="412">
        <f t="shared" si="1"/>
        <v>0.14333319</v>
      </c>
      <c r="L55" s="442">
        <v>986643</v>
      </c>
      <c r="M55" s="443">
        <v>990071</v>
      </c>
      <c r="N55" s="412">
        <f>L55-M55</f>
        <v>-3428</v>
      </c>
      <c r="O55" s="412">
        <f t="shared" si="5"/>
        <v>2285331.048</v>
      </c>
      <c r="P55" s="412">
        <f t="shared" si="3"/>
        <v>2.2853310479999998</v>
      </c>
      <c r="Q55" s="582"/>
    </row>
    <row r="56" spans="1:17" ht="21" customHeight="1">
      <c r="A56" s="327">
        <v>37</v>
      </c>
      <c r="B56" s="392" t="s">
        <v>182</v>
      </c>
      <c r="C56" s="393">
        <v>4864828</v>
      </c>
      <c r="D56" s="152" t="s">
        <v>12</v>
      </c>
      <c r="E56" s="116" t="s">
        <v>355</v>
      </c>
      <c r="F56" s="402">
        <v>-666.666</v>
      </c>
      <c r="G56" s="442">
        <v>972805</v>
      </c>
      <c r="H56" s="443">
        <v>972805</v>
      </c>
      <c r="I56" s="412">
        <f>G56-H56</f>
        <v>0</v>
      </c>
      <c r="J56" s="412">
        <f t="shared" si="4"/>
        <v>0</v>
      </c>
      <c r="K56" s="412">
        <f t="shared" si="1"/>
        <v>0</v>
      </c>
      <c r="L56" s="442">
        <v>971784</v>
      </c>
      <c r="M56" s="443">
        <v>971784</v>
      </c>
      <c r="N56" s="412">
        <f>L56-M56</f>
        <v>0</v>
      </c>
      <c r="O56" s="412">
        <f t="shared" si="5"/>
        <v>0</v>
      </c>
      <c r="P56" s="412">
        <f t="shared" si="3"/>
        <v>0</v>
      </c>
      <c r="Q56" s="181"/>
    </row>
    <row r="57" spans="1:17" ht="22.5" customHeight="1">
      <c r="A57" s="327"/>
      <c r="B57" s="394" t="s">
        <v>379</v>
      </c>
      <c r="C57" s="393"/>
      <c r="D57" s="152"/>
      <c r="E57" s="116"/>
      <c r="F57" s="402"/>
      <c r="G57" s="618"/>
      <c r="H57" s="623"/>
      <c r="I57" s="412"/>
      <c r="J57" s="412"/>
      <c r="K57" s="412"/>
      <c r="L57" s="416"/>
      <c r="M57" s="409"/>
      <c r="N57" s="412"/>
      <c r="O57" s="412"/>
      <c r="P57" s="412"/>
      <c r="Q57" s="181"/>
    </row>
    <row r="58" spans="1:17" ht="21" customHeight="1">
      <c r="A58" s="327">
        <v>38</v>
      </c>
      <c r="B58" s="392" t="s">
        <v>377</v>
      </c>
      <c r="C58" s="393">
        <v>4865024</v>
      </c>
      <c r="D58" s="152" t="s">
        <v>12</v>
      </c>
      <c r="E58" s="116" t="s">
        <v>355</v>
      </c>
      <c r="F58" s="587">
        <v>-2000</v>
      </c>
      <c r="G58" s="442">
        <v>1093</v>
      </c>
      <c r="H58" s="443">
        <v>1093</v>
      </c>
      <c r="I58" s="412">
        <f>G58-H58</f>
        <v>0</v>
      </c>
      <c r="J58" s="412">
        <f t="shared" si="4"/>
        <v>0</v>
      </c>
      <c r="K58" s="412">
        <f t="shared" si="1"/>
        <v>0</v>
      </c>
      <c r="L58" s="442">
        <v>1361</v>
      </c>
      <c r="M58" s="443">
        <v>1360</v>
      </c>
      <c r="N58" s="412">
        <f>L58-M58</f>
        <v>1</v>
      </c>
      <c r="O58" s="412">
        <f t="shared" si="5"/>
        <v>-2000</v>
      </c>
      <c r="P58" s="412">
        <f t="shared" si="3"/>
        <v>-0.002</v>
      </c>
      <c r="Q58" s="181"/>
    </row>
    <row r="59" spans="1:17" ht="21" customHeight="1">
      <c r="A59" s="327">
        <v>39</v>
      </c>
      <c r="B59" s="392" t="s">
        <v>182</v>
      </c>
      <c r="C59" s="393">
        <v>4864920</v>
      </c>
      <c r="D59" s="152" t="s">
        <v>12</v>
      </c>
      <c r="E59" s="116" t="s">
        <v>355</v>
      </c>
      <c r="F59" s="587">
        <v>-2000</v>
      </c>
      <c r="G59" s="442">
        <v>997969</v>
      </c>
      <c r="H59" s="443">
        <v>997969</v>
      </c>
      <c r="I59" s="412">
        <f>G59-H59</f>
        <v>0</v>
      </c>
      <c r="J59" s="412">
        <f t="shared" si="4"/>
        <v>0</v>
      </c>
      <c r="K59" s="412">
        <f t="shared" si="1"/>
        <v>0</v>
      </c>
      <c r="L59" s="442">
        <v>541</v>
      </c>
      <c r="M59" s="443">
        <v>544</v>
      </c>
      <c r="N59" s="412">
        <f>L59-M59</f>
        <v>-3</v>
      </c>
      <c r="O59" s="412">
        <f t="shared" si="5"/>
        <v>6000</v>
      </c>
      <c r="P59" s="412">
        <f t="shared" si="3"/>
        <v>0.006</v>
      </c>
      <c r="Q59" s="181"/>
    </row>
    <row r="60" spans="1:17" ht="21" customHeight="1">
      <c r="A60" s="327"/>
      <c r="B60" s="699" t="s">
        <v>385</v>
      </c>
      <c r="C60" s="393"/>
      <c r="D60" s="152"/>
      <c r="E60" s="116"/>
      <c r="F60" s="587"/>
      <c r="G60" s="442"/>
      <c r="H60" s="443"/>
      <c r="I60" s="412"/>
      <c r="J60" s="412"/>
      <c r="K60" s="412"/>
      <c r="L60" s="442"/>
      <c r="M60" s="443"/>
      <c r="N60" s="412"/>
      <c r="O60" s="412"/>
      <c r="P60" s="412"/>
      <c r="Q60" s="181"/>
    </row>
    <row r="61" spans="1:17" ht="21" customHeight="1">
      <c r="A61" s="327">
        <v>40</v>
      </c>
      <c r="B61" s="392" t="s">
        <v>377</v>
      </c>
      <c r="C61" s="393">
        <v>5128414</v>
      </c>
      <c r="D61" s="152" t="s">
        <v>12</v>
      </c>
      <c r="E61" s="116" t="s">
        <v>355</v>
      </c>
      <c r="F61" s="587">
        <v>-1000</v>
      </c>
      <c r="G61" s="442">
        <v>955501</v>
      </c>
      <c r="H61" s="443">
        <v>955727</v>
      </c>
      <c r="I61" s="412">
        <f>G61-H61</f>
        <v>-226</v>
      </c>
      <c r="J61" s="412">
        <f t="shared" si="4"/>
        <v>226000</v>
      </c>
      <c r="K61" s="412">
        <f t="shared" si="1"/>
        <v>0.226</v>
      </c>
      <c r="L61" s="442">
        <v>996527</v>
      </c>
      <c r="M61" s="443">
        <v>996893</v>
      </c>
      <c r="N61" s="412">
        <f>L61-M61</f>
        <v>-366</v>
      </c>
      <c r="O61" s="412">
        <f t="shared" si="5"/>
        <v>366000</v>
      </c>
      <c r="P61" s="412">
        <f t="shared" si="3"/>
        <v>0.366</v>
      </c>
      <c r="Q61" s="181"/>
    </row>
    <row r="62" spans="1:17" ht="21" customHeight="1">
      <c r="A62" s="327">
        <v>41</v>
      </c>
      <c r="B62" s="392" t="s">
        <v>182</v>
      </c>
      <c r="C62" s="393">
        <v>5128416</v>
      </c>
      <c r="D62" s="152" t="s">
        <v>12</v>
      </c>
      <c r="E62" s="116" t="s">
        <v>355</v>
      </c>
      <c r="F62" s="587">
        <v>-1000</v>
      </c>
      <c r="G62" s="442">
        <v>964341</v>
      </c>
      <c r="H62" s="443">
        <v>964460</v>
      </c>
      <c r="I62" s="412">
        <f>G62-H62</f>
        <v>-119</v>
      </c>
      <c r="J62" s="412">
        <f t="shared" si="4"/>
        <v>119000</v>
      </c>
      <c r="K62" s="412">
        <f t="shared" si="1"/>
        <v>0.119</v>
      </c>
      <c r="L62" s="442">
        <v>997106</v>
      </c>
      <c r="M62" s="443">
        <v>997542</v>
      </c>
      <c r="N62" s="412">
        <f>L62-M62</f>
        <v>-436</v>
      </c>
      <c r="O62" s="412">
        <f t="shared" si="5"/>
        <v>436000</v>
      </c>
      <c r="P62" s="412">
        <f t="shared" si="3"/>
        <v>0.436</v>
      </c>
      <c r="Q62" s="181"/>
    </row>
    <row r="63" spans="1:17" ht="21" customHeight="1">
      <c r="A63" s="327"/>
      <c r="B63" s="699" t="s">
        <v>394</v>
      </c>
      <c r="C63" s="393"/>
      <c r="D63" s="152"/>
      <c r="E63" s="116"/>
      <c r="F63" s="587"/>
      <c r="G63" s="442"/>
      <c r="H63" s="443"/>
      <c r="I63" s="412"/>
      <c r="J63" s="412"/>
      <c r="K63" s="412"/>
      <c r="L63" s="442"/>
      <c r="M63" s="443"/>
      <c r="N63" s="412"/>
      <c r="O63" s="412"/>
      <c r="P63" s="412"/>
      <c r="Q63" s="181"/>
    </row>
    <row r="64" spans="1:17" ht="21" customHeight="1">
      <c r="A64" s="327">
        <v>42</v>
      </c>
      <c r="B64" s="392" t="s">
        <v>395</v>
      </c>
      <c r="C64" s="393">
        <v>5100228</v>
      </c>
      <c r="D64" s="152" t="s">
        <v>12</v>
      </c>
      <c r="E64" s="116" t="s">
        <v>355</v>
      </c>
      <c r="F64" s="587">
        <v>800</v>
      </c>
      <c r="G64" s="442">
        <v>994674</v>
      </c>
      <c r="H64" s="443">
        <v>994783</v>
      </c>
      <c r="I64" s="412">
        <f>G64-H64</f>
        <v>-109</v>
      </c>
      <c r="J64" s="412">
        <f t="shared" si="4"/>
        <v>-87200</v>
      </c>
      <c r="K64" s="412">
        <f t="shared" si="1"/>
        <v>-0.0872</v>
      </c>
      <c r="L64" s="442">
        <v>1276</v>
      </c>
      <c r="M64" s="443">
        <v>1240</v>
      </c>
      <c r="N64" s="412">
        <f>L64-M64</f>
        <v>36</v>
      </c>
      <c r="O64" s="412">
        <f t="shared" si="5"/>
        <v>28800</v>
      </c>
      <c r="P64" s="412">
        <f t="shared" si="3"/>
        <v>0.0288</v>
      </c>
      <c r="Q64" s="181"/>
    </row>
    <row r="65" spans="1:17" ht="21" customHeight="1">
      <c r="A65" s="327">
        <v>43</v>
      </c>
      <c r="B65" s="483" t="s">
        <v>396</v>
      </c>
      <c r="C65" s="393">
        <v>5128441</v>
      </c>
      <c r="D65" s="152" t="s">
        <v>12</v>
      </c>
      <c r="E65" s="116" t="s">
        <v>355</v>
      </c>
      <c r="F65" s="587">
        <v>800</v>
      </c>
      <c r="G65" s="442">
        <v>13420</v>
      </c>
      <c r="H65" s="443">
        <v>13011</v>
      </c>
      <c r="I65" s="412">
        <f>G65-H65</f>
        <v>409</v>
      </c>
      <c r="J65" s="412">
        <f t="shared" si="4"/>
        <v>327200</v>
      </c>
      <c r="K65" s="412">
        <f t="shared" si="1"/>
        <v>0.3272</v>
      </c>
      <c r="L65" s="442">
        <v>869</v>
      </c>
      <c r="M65" s="443">
        <v>856</v>
      </c>
      <c r="N65" s="412">
        <f>L65-M65</f>
        <v>13</v>
      </c>
      <c r="O65" s="412">
        <f t="shared" si="5"/>
        <v>10400</v>
      </c>
      <c r="P65" s="412">
        <f t="shared" si="3"/>
        <v>0.0104</v>
      </c>
      <c r="Q65" s="181"/>
    </row>
    <row r="66" spans="1:17" ht="21" customHeight="1">
      <c r="A66" s="327">
        <v>44</v>
      </c>
      <c r="B66" s="392" t="s">
        <v>371</v>
      </c>
      <c r="C66" s="393">
        <v>5128443</v>
      </c>
      <c r="D66" s="152" t="s">
        <v>12</v>
      </c>
      <c r="E66" s="116" t="s">
        <v>355</v>
      </c>
      <c r="F66" s="587">
        <v>800</v>
      </c>
      <c r="G66" s="442">
        <v>970281</v>
      </c>
      <c r="H66" s="443">
        <v>972388</v>
      </c>
      <c r="I66" s="412">
        <f>G66-H66</f>
        <v>-2107</v>
      </c>
      <c r="J66" s="412">
        <f t="shared" si="4"/>
        <v>-1685600</v>
      </c>
      <c r="K66" s="412">
        <f t="shared" si="1"/>
        <v>-1.6856</v>
      </c>
      <c r="L66" s="442">
        <v>999697</v>
      </c>
      <c r="M66" s="443">
        <v>999698</v>
      </c>
      <c r="N66" s="412">
        <f>L66-M66</f>
        <v>-1</v>
      </c>
      <c r="O66" s="412">
        <f t="shared" si="5"/>
        <v>-800</v>
      </c>
      <c r="P66" s="412">
        <f t="shared" si="3"/>
        <v>-0.0008</v>
      </c>
      <c r="Q66" s="181"/>
    </row>
    <row r="67" spans="1:17" ht="21" customHeight="1">
      <c r="A67" s="327">
        <v>45</v>
      </c>
      <c r="B67" s="392" t="s">
        <v>399</v>
      </c>
      <c r="C67" s="393">
        <v>5128407</v>
      </c>
      <c r="D67" s="152" t="s">
        <v>12</v>
      </c>
      <c r="E67" s="116" t="s">
        <v>355</v>
      </c>
      <c r="F67" s="587">
        <v>-2000</v>
      </c>
      <c r="G67" s="442">
        <v>999423</v>
      </c>
      <c r="H67" s="443">
        <v>999423</v>
      </c>
      <c r="I67" s="412">
        <f>G67-H67</f>
        <v>0</v>
      </c>
      <c r="J67" s="412">
        <f t="shared" si="4"/>
        <v>0</v>
      </c>
      <c r="K67" s="412">
        <f t="shared" si="1"/>
        <v>0</v>
      </c>
      <c r="L67" s="442">
        <v>999980</v>
      </c>
      <c r="M67" s="443">
        <v>999980</v>
      </c>
      <c r="N67" s="412">
        <f>L67-M67</f>
        <v>0</v>
      </c>
      <c r="O67" s="412">
        <f t="shared" si="5"/>
        <v>0</v>
      </c>
      <c r="P67" s="412">
        <f t="shared" si="3"/>
        <v>0</v>
      </c>
      <c r="Q67" s="181"/>
    </row>
    <row r="68" spans="1:17" ht="21" customHeight="1">
      <c r="A68" s="327"/>
      <c r="B68" s="357" t="s">
        <v>107</v>
      </c>
      <c r="C68" s="393"/>
      <c r="D68" s="104"/>
      <c r="E68" s="104"/>
      <c r="F68" s="402"/>
      <c r="G68" s="618"/>
      <c r="H68" s="617"/>
      <c r="I68" s="412"/>
      <c r="J68" s="412"/>
      <c r="K68" s="412"/>
      <c r="L68" s="413"/>
      <c r="M68" s="412"/>
      <c r="N68" s="412"/>
      <c r="O68" s="412"/>
      <c r="P68" s="412"/>
      <c r="Q68" s="181"/>
    </row>
    <row r="69" spans="1:17" ht="21" customHeight="1">
      <c r="A69" s="327">
        <v>46</v>
      </c>
      <c r="B69" s="392" t="s">
        <v>118</v>
      </c>
      <c r="C69" s="393">
        <v>4864951</v>
      </c>
      <c r="D69" s="152" t="s">
        <v>12</v>
      </c>
      <c r="E69" s="116" t="s">
        <v>355</v>
      </c>
      <c r="F69" s="404">
        <v>1000</v>
      </c>
      <c r="G69" s="442">
        <v>996375</v>
      </c>
      <c r="H69" s="443">
        <v>996374</v>
      </c>
      <c r="I69" s="412">
        <f>G69-H69</f>
        <v>1</v>
      </c>
      <c r="J69" s="412">
        <f t="shared" si="4"/>
        <v>1000</v>
      </c>
      <c r="K69" s="412">
        <f t="shared" si="1"/>
        <v>0.001</v>
      </c>
      <c r="L69" s="442">
        <v>37066</v>
      </c>
      <c r="M69" s="443">
        <v>37234</v>
      </c>
      <c r="N69" s="412">
        <f>L69-M69</f>
        <v>-168</v>
      </c>
      <c r="O69" s="412">
        <f t="shared" si="5"/>
        <v>-168000</v>
      </c>
      <c r="P69" s="412">
        <f t="shared" si="3"/>
        <v>-0.168</v>
      </c>
      <c r="Q69" s="181"/>
    </row>
    <row r="70" spans="1:17" ht="21" customHeight="1">
      <c r="A70" s="327">
        <v>47</v>
      </c>
      <c r="B70" s="392" t="s">
        <v>119</v>
      </c>
      <c r="C70" s="393">
        <v>4902501</v>
      </c>
      <c r="D70" s="152" t="s">
        <v>12</v>
      </c>
      <c r="E70" s="116" t="s">
        <v>355</v>
      </c>
      <c r="F70" s="404">
        <v>1333.33</v>
      </c>
      <c r="G70" s="442">
        <v>995919</v>
      </c>
      <c r="H70" s="443">
        <v>995932</v>
      </c>
      <c r="I70" s="409">
        <f>G70-H70</f>
        <v>-13</v>
      </c>
      <c r="J70" s="409">
        <f t="shared" si="4"/>
        <v>-17333.29</v>
      </c>
      <c r="K70" s="409">
        <f t="shared" si="1"/>
        <v>-0.01733329</v>
      </c>
      <c r="L70" s="442">
        <v>999641</v>
      </c>
      <c r="M70" s="443">
        <v>999789</v>
      </c>
      <c r="N70" s="412">
        <f>L70-M70</f>
        <v>-148</v>
      </c>
      <c r="O70" s="412">
        <f t="shared" si="5"/>
        <v>-197332.84</v>
      </c>
      <c r="P70" s="412">
        <f t="shared" si="3"/>
        <v>-0.19733284</v>
      </c>
      <c r="Q70" s="181"/>
    </row>
    <row r="71" spans="1:17" ht="21" customHeight="1">
      <c r="A71" s="327"/>
      <c r="B71" s="394" t="s">
        <v>181</v>
      </c>
      <c r="C71" s="393"/>
      <c r="D71" s="152"/>
      <c r="E71" s="152"/>
      <c r="F71" s="404"/>
      <c r="G71" s="618"/>
      <c r="H71" s="617"/>
      <c r="I71" s="412"/>
      <c r="J71" s="412"/>
      <c r="K71" s="412"/>
      <c r="L71" s="413"/>
      <c r="M71" s="412"/>
      <c r="N71" s="412"/>
      <c r="O71" s="412"/>
      <c r="P71" s="412"/>
      <c r="Q71" s="181"/>
    </row>
    <row r="72" spans="1:17" ht="21" customHeight="1">
      <c r="A72" s="327">
        <v>48</v>
      </c>
      <c r="B72" s="392" t="s">
        <v>38</v>
      </c>
      <c r="C72" s="393">
        <v>4864990</v>
      </c>
      <c r="D72" s="152" t="s">
        <v>12</v>
      </c>
      <c r="E72" s="116" t="s">
        <v>355</v>
      </c>
      <c r="F72" s="404">
        <v>-1000</v>
      </c>
      <c r="G72" s="442">
        <v>8292</v>
      </c>
      <c r="H72" s="443">
        <v>8273</v>
      </c>
      <c r="I72" s="412">
        <f>G72-H72</f>
        <v>19</v>
      </c>
      <c r="J72" s="412">
        <f t="shared" si="4"/>
        <v>-19000</v>
      </c>
      <c r="K72" s="412">
        <f t="shared" si="1"/>
        <v>-0.019</v>
      </c>
      <c r="L72" s="442">
        <v>977082</v>
      </c>
      <c r="M72" s="443">
        <v>978107</v>
      </c>
      <c r="N72" s="412">
        <f>L72-M72</f>
        <v>-1025</v>
      </c>
      <c r="O72" s="412">
        <f t="shared" si="5"/>
        <v>1025000</v>
      </c>
      <c r="P72" s="412">
        <f t="shared" si="3"/>
        <v>1.025</v>
      </c>
      <c r="Q72" s="181"/>
    </row>
    <row r="73" spans="1:17" ht="21" customHeight="1">
      <c r="A73" s="327">
        <v>49</v>
      </c>
      <c r="B73" s="392" t="s">
        <v>182</v>
      </c>
      <c r="C73" s="393">
        <v>4864991</v>
      </c>
      <c r="D73" s="152" t="s">
        <v>12</v>
      </c>
      <c r="E73" s="116" t="s">
        <v>355</v>
      </c>
      <c r="F73" s="404">
        <v>-1000</v>
      </c>
      <c r="G73" s="442">
        <v>999249</v>
      </c>
      <c r="H73" s="443">
        <v>999249</v>
      </c>
      <c r="I73" s="412">
        <f>G73-H73</f>
        <v>0</v>
      </c>
      <c r="J73" s="412">
        <f t="shared" si="4"/>
        <v>0</v>
      </c>
      <c r="K73" s="412">
        <f t="shared" si="1"/>
        <v>0</v>
      </c>
      <c r="L73" s="442">
        <v>987024</v>
      </c>
      <c r="M73" s="443">
        <v>986317</v>
      </c>
      <c r="N73" s="412">
        <f>L73-M73</f>
        <v>707</v>
      </c>
      <c r="O73" s="412">
        <f t="shared" si="5"/>
        <v>-707000</v>
      </c>
      <c r="P73" s="412">
        <f t="shared" si="3"/>
        <v>-0.707</v>
      </c>
      <c r="Q73" s="181"/>
    </row>
    <row r="74" spans="1:17" ht="21" customHeight="1">
      <c r="A74" s="327"/>
      <c r="B74" s="399" t="s">
        <v>28</v>
      </c>
      <c r="C74" s="360"/>
      <c r="D74" s="64"/>
      <c r="E74" s="64"/>
      <c r="F74" s="404"/>
      <c r="G74" s="618"/>
      <c r="H74" s="617"/>
      <c r="I74" s="412"/>
      <c r="J74" s="412"/>
      <c r="K74" s="412"/>
      <c r="L74" s="413"/>
      <c r="M74" s="412"/>
      <c r="N74" s="412"/>
      <c r="O74" s="412"/>
      <c r="P74" s="412"/>
      <c r="Q74" s="181"/>
    </row>
    <row r="75" spans="1:17" ht="21" customHeight="1">
      <c r="A75" s="327">
        <v>50</v>
      </c>
      <c r="B75" s="108" t="s">
        <v>83</v>
      </c>
      <c r="C75" s="360">
        <v>4865092</v>
      </c>
      <c r="D75" s="64" t="s">
        <v>12</v>
      </c>
      <c r="E75" s="116" t="s">
        <v>355</v>
      </c>
      <c r="F75" s="404">
        <v>100</v>
      </c>
      <c r="G75" s="442">
        <v>12227</v>
      </c>
      <c r="H75" s="443">
        <v>11047</v>
      </c>
      <c r="I75" s="412">
        <f>G75-H75</f>
        <v>1180</v>
      </c>
      <c r="J75" s="412">
        <f t="shared" si="4"/>
        <v>118000</v>
      </c>
      <c r="K75" s="412">
        <f t="shared" si="1"/>
        <v>0.118</v>
      </c>
      <c r="L75" s="442">
        <v>13755</v>
      </c>
      <c r="M75" s="443">
        <v>12847</v>
      </c>
      <c r="N75" s="412">
        <f>L75-M75</f>
        <v>908</v>
      </c>
      <c r="O75" s="412">
        <f t="shared" si="5"/>
        <v>90800</v>
      </c>
      <c r="P75" s="412">
        <f t="shared" si="3"/>
        <v>0.0908</v>
      </c>
      <c r="Q75" s="181"/>
    </row>
    <row r="76" spans="1:17" ht="21" customHeight="1">
      <c r="A76" s="327"/>
      <c r="B76" s="394" t="s">
        <v>49</v>
      </c>
      <c r="C76" s="393"/>
      <c r="D76" s="152"/>
      <c r="E76" s="152"/>
      <c r="F76" s="404"/>
      <c r="G76" s="618"/>
      <c r="H76" s="617"/>
      <c r="I76" s="412"/>
      <c r="J76" s="412"/>
      <c r="K76" s="412"/>
      <c r="L76" s="413"/>
      <c r="M76" s="412"/>
      <c r="N76" s="412"/>
      <c r="O76" s="412"/>
      <c r="P76" s="412"/>
      <c r="Q76" s="181"/>
    </row>
    <row r="77" spans="1:17" ht="21" customHeight="1">
      <c r="A77" s="751">
        <v>51</v>
      </c>
      <c r="B77" s="752" t="s">
        <v>356</v>
      </c>
      <c r="C77" s="753">
        <v>4864813</v>
      </c>
      <c r="D77" s="754" t="s">
        <v>12</v>
      </c>
      <c r="E77" s="755" t="s">
        <v>355</v>
      </c>
      <c r="F77" s="756">
        <v>100</v>
      </c>
      <c r="G77" s="738">
        <v>31097</v>
      </c>
      <c r="H77" s="739">
        <v>31353</v>
      </c>
      <c r="I77" s="757">
        <f>G77-H77</f>
        <v>-256</v>
      </c>
      <c r="J77" s="757">
        <f t="shared" si="4"/>
        <v>-25600</v>
      </c>
      <c r="K77" s="757">
        <f t="shared" si="1"/>
        <v>-0.0256</v>
      </c>
      <c r="L77" s="738">
        <v>143395</v>
      </c>
      <c r="M77" s="739">
        <v>143396</v>
      </c>
      <c r="N77" s="757">
        <f>L77-M77</f>
        <v>-1</v>
      </c>
      <c r="O77" s="757">
        <f t="shared" si="5"/>
        <v>-100</v>
      </c>
      <c r="P77" s="757">
        <f t="shared" si="3"/>
        <v>-0.0001</v>
      </c>
      <c r="Q77" s="181" t="s">
        <v>413</v>
      </c>
    </row>
    <row r="78" spans="1:17" ht="21" customHeight="1">
      <c r="A78" s="400"/>
      <c r="B78" s="399" t="s">
        <v>317</v>
      </c>
      <c r="C78" s="393"/>
      <c r="D78" s="152"/>
      <c r="E78" s="152"/>
      <c r="F78" s="404"/>
      <c r="G78" s="618"/>
      <c r="H78" s="617"/>
      <c r="I78" s="412"/>
      <c r="J78" s="412"/>
      <c r="K78" s="412"/>
      <c r="L78" s="413"/>
      <c r="M78" s="412"/>
      <c r="N78" s="412"/>
      <c r="O78" s="412"/>
      <c r="P78" s="412"/>
      <c r="Q78" s="181"/>
    </row>
    <row r="79" spans="1:17" ht="21" customHeight="1">
      <c r="A79" s="327">
        <v>52</v>
      </c>
      <c r="B79" s="538" t="s">
        <v>359</v>
      </c>
      <c r="C79" s="393">
        <v>4865174</v>
      </c>
      <c r="D79" s="116" t="s">
        <v>12</v>
      </c>
      <c r="E79" s="116" t="s">
        <v>355</v>
      </c>
      <c r="F79" s="404">
        <v>1000</v>
      </c>
      <c r="G79" s="445">
        <v>0</v>
      </c>
      <c r="H79" s="446">
        <v>0</v>
      </c>
      <c r="I79" s="409">
        <f>G79-H79</f>
        <v>0</v>
      </c>
      <c r="J79" s="409">
        <f t="shared" si="4"/>
        <v>0</v>
      </c>
      <c r="K79" s="409">
        <f t="shared" si="1"/>
        <v>0</v>
      </c>
      <c r="L79" s="445">
        <v>0</v>
      </c>
      <c r="M79" s="446">
        <v>0</v>
      </c>
      <c r="N79" s="409">
        <f>L79-M79</f>
        <v>0</v>
      </c>
      <c r="O79" s="409">
        <f t="shared" si="5"/>
        <v>0</v>
      </c>
      <c r="P79" s="409">
        <f t="shared" si="3"/>
        <v>0</v>
      </c>
      <c r="Q79" s="575"/>
    </row>
    <row r="80" spans="1:17" ht="21" customHeight="1">
      <c r="A80" s="327"/>
      <c r="B80" s="399" t="s">
        <v>37</v>
      </c>
      <c r="C80" s="436"/>
      <c r="D80" s="465"/>
      <c r="E80" s="426"/>
      <c r="F80" s="436"/>
      <c r="G80" s="616"/>
      <c r="H80" s="617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21" customHeight="1">
      <c r="A81" s="327">
        <v>53</v>
      </c>
      <c r="B81" s="538" t="s">
        <v>371</v>
      </c>
      <c r="C81" s="436">
        <v>4864961</v>
      </c>
      <c r="D81" s="464" t="s">
        <v>12</v>
      </c>
      <c r="E81" s="426" t="s">
        <v>355</v>
      </c>
      <c r="F81" s="436">
        <v>1000</v>
      </c>
      <c r="G81" s="442">
        <v>956031</v>
      </c>
      <c r="H81" s="443">
        <v>956392</v>
      </c>
      <c r="I81" s="443">
        <f>G81-H81</f>
        <v>-361</v>
      </c>
      <c r="J81" s="443">
        <f>$F81*I81</f>
        <v>-361000</v>
      </c>
      <c r="K81" s="444">
        <f>J81/1000000</f>
        <v>-0.361</v>
      </c>
      <c r="L81" s="442">
        <v>992459</v>
      </c>
      <c r="M81" s="443">
        <v>992480</v>
      </c>
      <c r="N81" s="443">
        <f>L81-M81</f>
        <v>-21</v>
      </c>
      <c r="O81" s="443">
        <f>$F81*N81</f>
        <v>-21000</v>
      </c>
      <c r="P81" s="444">
        <f>O81/1000000</f>
        <v>-0.021</v>
      </c>
      <c r="Q81" s="181"/>
    </row>
    <row r="82" spans="1:17" ht="21" customHeight="1">
      <c r="A82" s="327"/>
      <c r="B82" s="399" t="s">
        <v>193</v>
      </c>
      <c r="C82" s="436"/>
      <c r="D82" s="464"/>
      <c r="E82" s="426"/>
      <c r="F82" s="436"/>
      <c r="G82" s="624"/>
      <c r="H82" s="623"/>
      <c r="I82" s="443"/>
      <c r="J82" s="443"/>
      <c r="K82" s="443"/>
      <c r="L82" s="445"/>
      <c r="M82" s="446"/>
      <c r="N82" s="443"/>
      <c r="O82" s="443"/>
      <c r="P82" s="443"/>
      <c r="Q82" s="181"/>
    </row>
    <row r="83" spans="1:17" ht="21" customHeight="1">
      <c r="A83" s="327">
        <v>54</v>
      </c>
      <c r="B83" s="392" t="s">
        <v>373</v>
      </c>
      <c r="C83" s="436">
        <v>4902586</v>
      </c>
      <c r="D83" s="464" t="s">
        <v>12</v>
      </c>
      <c r="E83" s="426" t="s">
        <v>355</v>
      </c>
      <c r="F83" s="436">
        <v>100</v>
      </c>
      <c r="G83" s="442">
        <v>1405</v>
      </c>
      <c r="H83" s="443">
        <v>1405</v>
      </c>
      <c r="I83" s="443">
        <f>G83-H83</f>
        <v>0</v>
      </c>
      <c r="J83" s="443">
        <f>$F83*I83</f>
        <v>0</v>
      </c>
      <c r="K83" s="444">
        <f>J83/1000000</f>
        <v>0</v>
      </c>
      <c r="L83" s="442">
        <v>8719</v>
      </c>
      <c r="M83" s="443">
        <v>8203</v>
      </c>
      <c r="N83" s="443">
        <f>L83-M83</f>
        <v>516</v>
      </c>
      <c r="O83" s="443">
        <f>$F83*N83</f>
        <v>51600</v>
      </c>
      <c r="P83" s="444">
        <f>O83/1000000</f>
        <v>0.0516</v>
      </c>
      <c r="Q83" s="181"/>
    </row>
    <row r="84" spans="1:17" ht="21" customHeight="1">
      <c r="A84" s="327">
        <v>55</v>
      </c>
      <c r="B84" s="392" t="s">
        <v>374</v>
      </c>
      <c r="C84" s="436">
        <v>4902587</v>
      </c>
      <c r="D84" s="464" t="s">
        <v>12</v>
      </c>
      <c r="E84" s="426" t="s">
        <v>355</v>
      </c>
      <c r="F84" s="436">
        <v>100</v>
      </c>
      <c r="G84" s="442">
        <v>8391</v>
      </c>
      <c r="H84" s="443">
        <v>8390</v>
      </c>
      <c r="I84" s="443">
        <f>G84-H84</f>
        <v>1</v>
      </c>
      <c r="J84" s="443">
        <f>$F84*I84</f>
        <v>100</v>
      </c>
      <c r="K84" s="444">
        <f>J84/1000000</f>
        <v>0.0001</v>
      </c>
      <c r="L84" s="442">
        <v>17578</v>
      </c>
      <c r="M84" s="443">
        <v>15908</v>
      </c>
      <c r="N84" s="443">
        <f>L84-M84</f>
        <v>1670</v>
      </c>
      <c r="O84" s="443">
        <f>$F84*N84</f>
        <v>167000</v>
      </c>
      <c r="P84" s="444">
        <f>O84/1000000</f>
        <v>0.167</v>
      </c>
      <c r="Q84" s="181"/>
    </row>
    <row r="85" spans="1:17" ht="21" customHeight="1" thickBot="1">
      <c r="A85" s="117"/>
      <c r="B85" s="317"/>
      <c r="C85" s="234"/>
      <c r="D85" s="315"/>
      <c r="E85" s="315"/>
      <c r="F85" s="405"/>
      <c r="G85" s="424"/>
      <c r="H85" s="421"/>
      <c r="I85" s="422"/>
      <c r="J85" s="422"/>
      <c r="K85" s="422"/>
      <c r="L85" s="425"/>
      <c r="M85" s="422"/>
      <c r="N85" s="422"/>
      <c r="O85" s="422"/>
      <c r="P85" s="422"/>
      <c r="Q85" s="182"/>
    </row>
    <row r="86" spans="3:16" ht="17.25" thickTop="1">
      <c r="C86" s="93"/>
      <c r="D86" s="93"/>
      <c r="E86" s="93"/>
      <c r="F86" s="406"/>
      <c r="L86" s="18"/>
      <c r="M86" s="18"/>
      <c r="N86" s="18"/>
      <c r="O86" s="18"/>
      <c r="P86" s="18"/>
    </row>
    <row r="87" spans="1:16" ht="28.5" customHeight="1">
      <c r="A87" s="228" t="s">
        <v>321</v>
      </c>
      <c r="C87" s="67"/>
      <c r="D87" s="93"/>
      <c r="E87" s="93"/>
      <c r="F87" s="406"/>
      <c r="K87" s="233">
        <f>SUM(K8:K85)</f>
        <v>-1.8268001200000004</v>
      </c>
      <c r="L87" s="94"/>
      <c r="M87" s="94"/>
      <c r="N87" s="94"/>
      <c r="O87" s="94"/>
      <c r="P87" s="233">
        <f>SUM(P8:P85)</f>
        <v>32.624931988</v>
      </c>
    </row>
    <row r="88" spans="3:16" ht="16.5">
      <c r="C88" s="93"/>
      <c r="D88" s="93"/>
      <c r="E88" s="93"/>
      <c r="F88" s="406"/>
      <c r="L88" s="18"/>
      <c r="M88" s="18"/>
      <c r="N88" s="18"/>
      <c r="O88" s="18"/>
      <c r="P88" s="18"/>
    </row>
    <row r="89" spans="1:17" ht="24" thickBot="1">
      <c r="A89" s="530" t="s">
        <v>199</v>
      </c>
      <c r="C89" s="93"/>
      <c r="D89" s="93"/>
      <c r="E89" s="93"/>
      <c r="F89" s="406"/>
      <c r="G89" s="19"/>
      <c r="H89" s="19"/>
      <c r="I89" s="56" t="s">
        <v>407</v>
      </c>
      <c r="J89" s="19"/>
      <c r="K89" s="19"/>
      <c r="L89" s="21"/>
      <c r="M89" s="21"/>
      <c r="N89" s="56" t="s">
        <v>408</v>
      </c>
      <c r="O89" s="21"/>
      <c r="P89" s="21"/>
      <c r="Q89" s="539" t="str">
        <f>NDPL!$Q$1</f>
        <v>JUNE-2013</v>
      </c>
    </row>
    <row r="90" spans="1:17" ht="39.75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407" t="s">
        <v>10</v>
      </c>
      <c r="G90" s="41" t="str">
        <f>NDPL!G5</f>
        <v>FINAL READING 01/07/2013</v>
      </c>
      <c r="H90" s="39" t="str">
        <f>NDPL!H5</f>
        <v>INTIAL READING 01/06/2013</v>
      </c>
      <c r="I90" s="39" t="s">
        <v>4</v>
      </c>
      <c r="J90" s="39" t="s">
        <v>5</v>
      </c>
      <c r="K90" s="39" t="s">
        <v>6</v>
      </c>
      <c r="L90" s="41" t="str">
        <f>NDPL!G5</f>
        <v>FINAL READING 01/07/2013</v>
      </c>
      <c r="M90" s="39" t="str">
        <f>NDPL!H5</f>
        <v>INTIAL READING 01/06/2013</v>
      </c>
      <c r="N90" s="39" t="s">
        <v>4</v>
      </c>
      <c r="O90" s="39" t="s">
        <v>5</v>
      </c>
      <c r="P90" s="39" t="s">
        <v>6</v>
      </c>
      <c r="Q90" s="40" t="s">
        <v>318</v>
      </c>
    </row>
    <row r="91" spans="3:16" ht="18" thickBot="1" thickTop="1">
      <c r="C91" s="93"/>
      <c r="D91" s="93"/>
      <c r="E91" s="93"/>
      <c r="F91" s="406"/>
      <c r="L91" s="18"/>
      <c r="M91" s="18"/>
      <c r="N91" s="18"/>
      <c r="O91" s="18"/>
      <c r="P91" s="18"/>
    </row>
    <row r="92" spans="1:17" ht="18" customHeight="1" thickTop="1">
      <c r="A92" s="474"/>
      <c r="B92" s="475" t="s">
        <v>183</v>
      </c>
      <c r="C92" s="417"/>
      <c r="D92" s="113"/>
      <c r="E92" s="113"/>
      <c r="F92" s="408"/>
      <c r="G92" s="63"/>
      <c r="H92" s="25"/>
      <c r="I92" s="25"/>
      <c r="J92" s="25"/>
      <c r="K92" s="35"/>
      <c r="L92" s="103"/>
      <c r="M92" s="26"/>
      <c r="N92" s="26"/>
      <c r="O92" s="26"/>
      <c r="P92" s="27"/>
      <c r="Q92" s="180"/>
    </row>
    <row r="93" spans="1:17" ht="18">
      <c r="A93" s="416">
        <v>1</v>
      </c>
      <c r="B93" s="476" t="s">
        <v>184</v>
      </c>
      <c r="C93" s="436">
        <v>4865143</v>
      </c>
      <c r="D93" s="152" t="s">
        <v>12</v>
      </c>
      <c r="E93" s="116" t="s">
        <v>355</v>
      </c>
      <c r="F93" s="409">
        <v>-100</v>
      </c>
      <c r="G93" s="442">
        <v>36375</v>
      </c>
      <c r="H93" s="443">
        <v>36375</v>
      </c>
      <c r="I93" s="382">
        <f>G93-H93</f>
        <v>0</v>
      </c>
      <c r="J93" s="382">
        <f>$F93*I93</f>
        <v>0</v>
      </c>
      <c r="K93" s="382">
        <f aca="true" t="shared" si="8" ref="K93:K142">J93/1000000</f>
        <v>0</v>
      </c>
      <c r="L93" s="442">
        <v>891565</v>
      </c>
      <c r="M93" s="443">
        <v>891565</v>
      </c>
      <c r="N93" s="382">
        <f>L93-M93</f>
        <v>0</v>
      </c>
      <c r="O93" s="382">
        <f>$F93*N93</f>
        <v>0</v>
      </c>
      <c r="P93" s="382">
        <f aca="true" t="shared" si="9" ref="P93:P142">O93/1000000</f>
        <v>0</v>
      </c>
      <c r="Q93" s="581"/>
    </row>
    <row r="94" spans="1:17" ht="18" customHeight="1">
      <c r="A94" s="416"/>
      <c r="B94" s="477" t="s">
        <v>43</v>
      </c>
      <c r="C94" s="436"/>
      <c r="D94" s="152"/>
      <c r="E94" s="152"/>
      <c r="F94" s="409"/>
      <c r="G94" s="618"/>
      <c r="H94" s="617"/>
      <c r="I94" s="382"/>
      <c r="J94" s="382"/>
      <c r="K94" s="382"/>
      <c r="L94" s="333"/>
      <c r="M94" s="382"/>
      <c r="N94" s="382"/>
      <c r="O94" s="382"/>
      <c r="P94" s="382"/>
      <c r="Q94" s="401"/>
    </row>
    <row r="95" spans="1:17" ht="18" customHeight="1">
      <c r="A95" s="416"/>
      <c r="B95" s="477" t="s">
        <v>121</v>
      </c>
      <c r="C95" s="436"/>
      <c r="D95" s="152"/>
      <c r="E95" s="152"/>
      <c r="F95" s="409"/>
      <c r="G95" s="618"/>
      <c r="H95" s="617"/>
      <c r="I95" s="382"/>
      <c r="J95" s="382"/>
      <c r="K95" s="382"/>
      <c r="L95" s="333"/>
      <c r="M95" s="382"/>
      <c r="N95" s="382"/>
      <c r="O95" s="382"/>
      <c r="P95" s="382"/>
      <c r="Q95" s="401"/>
    </row>
    <row r="96" spans="1:17" ht="18" customHeight="1">
      <c r="A96" s="416">
        <v>2</v>
      </c>
      <c r="B96" s="476" t="s">
        <v>122</v>
      </c>
      <c r="C96" s="436">
        <v>4865134</v>
      </c>
      <c r="D96" s="152" t="s">
        <v>12</v>
      </c>
      <c r="E96" s="116" t="s">
        <v>355</v>
      </c>
      <c r="F96" s="409">
        <v>-100</v>
      </c>
      <c r="G96" s="442">
        <v>111137</v>
      </c>
      <c r="H96" s="443">
        <v>111430</v>
      </c>
      <c r="I96" s="382">
        <f>G96-H96</f>
        <v>-293</v>
      </c>
      <c r="J96" s="382">
        <f aca="true" t="shared" si="10" ref="J96:J142">$F96*I96</f>
        <v>29300</v>
      </c>
      <c r="K96" s="382">
        <f t="shared" si="8"/>
        <v>0.0293</v>
      </c>
      <c r="L96" s="442">
        <v>1585</v>
      </c>
      <c r="M96" s="443">
        <v>1615</v>
      </c>
      <c r="N96" s="382">
        <f>L96-M96</f>
        <v>-30</v>
      </c>
      <c r="O96" s="382">
        <f aca="true" t="shared" si="11" ref="O96:O142">$F96*N96</f>
        <v>3000</v>
      </c>
      <c r="P96" s="382">
        <f t="shared" si="9"/>
        <v>0.003</v>
      </c>
      <c r="Q96" s="401"/>
    </row>
    <row r="97" spans="1:17" ht="18" customHeight="1">
      <c r="A97" s="416">
        <v>3</v>
      </c>
      <c r="B97" s="414" t="s">
        <v>123</v>
      </c>
      <c r="C97" s="436">
        <v>4865135</v>
      </c>
      <c r="D97" s="104" t="s">
        <v>12</v>
      </c>
      <c r="E97" s="116" t="s">
        <v>355</v>
      </c>
      <c r="F97" s="409">
        <v>-100</v>
      </c>
      <c r="G97" s="442">
        <v>79544</v>
      </c>
      <c r="H97" s="443">
        <v>76605</v>
      </c>
      <c r="I97" s="382">
        <f>G97-H97</f>
        <v>2939</v>
      </c>
      <c r="J97" s="382">
        <f t="shared" si="10"/>
        <v>-293900</v>
      </c>
      <c r="K97" s="382">
        <f t="shared" si="8"/>
        <v>-0.2939</v>
      </c>
      <c r="L97" s="442">
        <v>1984</v>
      </c>
      <c r="M97" s="443">
        <v>690</v>
      </c>
      <c r="N97" s="382">
        <f>L97-M97</f>
        <v>1294</v>
      </c>
      <c r="O97" s="382">
        <f t="shared" si="11"/>
        <v>-129400</v>
      </c>
      <c r="P97" s="382">
        <f t="shared" si="9"/>
        <v>-0.1294</v>
      </c>
      <c r="Q97" s="401"/>
    </row>
    <row r="98" spans="1:17" ht="18" customHeight="1">
      <c r="A98" s="416">
        <v>4</v>
      </c>
      <c r="B98" s="476" t="s">
        <v>185</v>
      </c>
      <c r="C98" s="436">
        <v>4864804</v>
      </c>
      <c r="D98" s="152" t="s">
        <v>12</v>
      </c>
      <c r="E98" s="116" t="s">
        <v>355</v>
      </c>
      <c r="F98" s="409">
        <v>-100</v>
      </c>
      <c r="G98" s="442">
        <v>998442</v>
      </c>
      <c r="H98" s="443">
        <v>998548</v>
      </c>
      <c r="I98" s="382">
        <f>G98-H98</f>
        <v>-106</v>
      </c>
      <c r="J98" s="382">
        <f t="shared" si="10"/>
        <v>10600</v>
      </c>
      <c r="K98" s="382">
        <f t="shared" si="8"/>
        <v>0.0106</v>
      </c>
      <c r="L98" s="442">
        <v>999986</v>
      </c>
      <c r="M98" s="443">
        <v>1000002</v>
      </c>
      <c r="N98" s="382">
        <f>L98-M98</f>
        <v>-16</v>
      </c>
      <c r="O98" s="382">
        <f t="shared" si="11"/>
        <v>1600</v>
      </c>
      <c r="P98" s="382">
        <f t="shared" si="9"/>
        <v>0.0016</v>
      </c>
      <c r="Q98" s="401" t="s">
        <v>420</v>
      </c>
    </row>
    <row r="99" spans="1:17" ht="18" customHeight="1">
      <c r="A99" s="416">
        <v>5</v>
      </c>
      <c r="B99" s="476" t="s">
        <v>186</v>
      </c>
      <c r="C99" s="436">
        <v>4865163</v>
      </c>
      <c r="D99" s="152" t="s">
        <v>12</v>
      </c>
      <c r="E99" s="116" t="s">
        <v>355</v>
      </c>
      <c r="F99" s="409">
        <v>-100</v>
      </c>
      <c r="G99" s="442">
        <v>997081</v>
      </c>
      <c r="H99" s="443">
        <v>997204</v>
      </c>
      <c r="I99" s="382">
        <f>G99-H99</f>
        <v>-123</v>
      </c>
      <c r="J99" s="382">
        <f t="shared" si="10"/>
        <v>12300</v>
      </c>
      <c r="K99" s="382">
        <f t="shared" si="8"/>
        <v>0.0123</v>
      </c>
      <c r="L99" s="442">
        <v>999923</v>
      </c>
      <c r="M99" s="443">
        <v>999935</v>
      </c>
      <c r="N99" s="382">
        <f>L99-M99</f>
        <v>-12</v>
      </c>
      <c r="O99" s="382">
        <f t="shared" si="11"/>
        <v>1200</v>
      </c>
      <c r="P99" s="382">
        <f t="shared" si="9"/>
        <v>0.0012</v>
      </c>
      <c r="Q99" s="401"/>
    </row>
    <row r="100" spans="1:17" ht="18" customHeight="1">
      <c r="A100" s="416"/>
      <c r="B100" s="478" t="s">
        <v>187</v>
      </c>
      <c r="C100" s="436"/>
      <c r="D100" s="104"/>
      <c r="E100" s="104"/>
      <c r="F100" s="409"/>
      <c r="G100" s="618"/>
      <c r="H100" s="617"/>
      <c r="I100" s="382"/>
      <c r="J100" s="382"/>
      <c r="K100" s="382"/>
      <c r="L100" s="333"/>
      <c r="M100" s="382"/>
      <c r="N100" s="382"/>
      <c r="O100" s="382"/>
      <c r="P100" s="382"/>
      <c r="Q100" s="401"/>
    </row>
    <row r="101" spans="1:17" ht="18" customHeight="1">
      <c r="A101" s="416"/>
      <c r="B101" s="478" t="s">
        <v>112</v>
      </c>
      <c r="C101" s="436"/>
      <c r="D101" s="104"/>
      <c r="E101" s="104"/>
      <c r="F101" s="409"/>
      <c r="G101" s="618"/>
      <c r="H101" s="617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s="90" customFormat="1" ht="18">
      <c r="A102" s="688">
        <v>6</v>
      </c>
      <c r="B102" s="689" t="s">
        <v>410</v>
      </c>
      <c r="C102" s="690">
        <v>4864845</v>
      </c>
      <c r="D102" s="194" t="s">
        <v>12</v>
      </c>
      <c r="E102" s="195" t="s">
        <v>355</v>
      </c>
      <c r="F102" s="691">
        <v>-2000</v>
      </c>
      <c r="G102" s="705">
        <v>918</v>
      </c>
      <c r="H102" s="706">
        <v>875</v>
      </c>
      <c r="I102" s="732">
        <f>G102-H102</f>
        <v>43</v>
      </c>
      <c r="J102" s="732">
        <f t="shared" si="10"/>
        <v>-86000</v>
      </c>
      <c r="K102" s="732">
        <f t="shared" si="8"/>
        <v>-0.086</v>
      </c>
      <c r="L102" s="705">
        <v>72877</v>
      </c>
      <c r="M102" s="706">
        <v>72605</v>
      </c>
      <c r="N102" s="732">
        <f>L102-M102</f>
        <v>272</v>
      </c>
      <c r="O102" s="732">
        <f t="shared" si="11"/>
        <v>-544000</v>
      </c>
      <c r="P102" s="732">
        <f t="shared" si="9"/>
        <v>-0.544</v>
      </c>
      <c r="Q102" s="733"/>
    </row>
    <row r="103" spans="1:17" ht="18">
      <c r="A103" s="416">
        <v>7</v>
      </c>
      <c r="B103" s="476" t="s">
        <v>188</v>
      </c>
      <c r="C103" s="436">
        <v>4864862</v>
      </c>
      <c r="D103" s="152" t="s">
        <v>12</v>
      </c>
      <c r="E103" s="116" t="s">
        <v>355</v>
      </c>
      <c r="F103" s="409">
        <v>-1000</v>
      </c>
      <c r="G103" s="445">
        <v>1737</v>
      </c>
      <c r="H103" s="446">
        <v>1601</v>
      </c>
      <c r="I103" s="358">
        <f>G103-H103</f>
        <v>136</v>
      </c>
      <c r="J103" s="358">
        <f t="shared" si="10"/>
        <v>-136000</v>
      </c>
      <c r="K103" s="358">
        <f t="shared" si="8"/>
        <v>-0.136</v>
      </c>
      <c r="L103" s="445">
        <v>22</v>
      </c>
      <c r="M103" s="446">
        <v>15</v>
      </c>
      <c r="N103" s="358">
        <f>L103-M103</f>
        <v>7</v>
      </c>
      <c r="O103" s="358">
        <f t="shared" si="11"/>
        <v>-7000</v>
      </c>
      <c r="P103" s="358">
        <f t="shared" si="9"/>
        <v>-0.007</v>
      </c>
      <c r="Q103" s="742"/>
    </row>
    <row r="104" spans="1:17" ht="18" customHeight="1">
      <c r="A104" s="416">
        <v>8</v>
      </c>
      <c r="B104" s="476" t="s">
        <v>189</v>
      </c>
      <c r="C104" s="436">
        <v>4865142</v>
      </c>
      <c r="D104" s="152" t="s">
        <v>12</v>
      </c>
      <c r="E104" s="116" t="s">
        <v>355</v>
      </c>
      <c r="F104" s="409">
        <v>-100</v>
      </c>
      <c r="G104" s="442">
        <v>890230</v>
      </c>
      <c r="H104" s="443">
        <v>890230</v>
      </c>
      <c r="I104" s="382">
        <f>G104-H104</f>
        <v>0</v>
      </c>
      <c r="J104" s="382">
        <f t="shared" si="10"/>
        <v>0</v>
      </c>
      <c r="K104" s="382">
        <f t="shared" si="8"/>
        <v>0</v>
      </c>
      <c r="L104" s="442">
        <v>54462</v>
      </c>
      <c r="M104" s="443">
        <v>54462</v>
      </c>
      <c r="N104" s="382">
        <f>L104-M104</f>
        <v>0</v>
      </c>
      <c r="O104" s="382">
        <f t="shared" si="11"/>
        <v>0</v>
      </c>
      <c r="P104" s="382">
        <f t="shared" si="9"/>
        <v>0</v>
      </c>
      <c r="Q104" s="401"/>
    </row>
    <row r="105" spans="1:17" ht="18" customHeight="1">
      <c r="A105" s="416"/>
      <c r="B105" s="477" t="s">
        <v>112</v>
      </c>
      <c r="C105" s="436"/>
      <c r="D105" s="152"/>
      <c r="E105" s="152"/>
      <c r="F105" s="409"/>
      <c r="G105" s="618"/>
      <c r="H105" s="617"/>
      <c r="I105" s="382"/>
      <c r="J105" s="382"/>
      <c r="K105" s="382"/>
      <c r="L105" s="333"/>
      <c r="M105" s="382"/>
      <c r="N105" s="382"/>
      <c r="O105" s="382"/>
      <c r="P105" s="382"/>
      <c r="Q105" s="401"/>
    </row>
    <row r="106" spans="1:17" ht="18" customHeight="1">
      <c r="A106" s="416">
        <v>9</v>
      </c>
      <c r="B106" s="476" t="s">
        <v>190</v>
      </c>
      <c r="C106" s="436">
        <v>4865093</v>
      </c>
      <c r="D106" s="152" t="s">
        <v>12</v>
      </c>
      <c r="E106" s="116" t="s">
        <v>355</v>
      </c>
      <c r="F106" s="409">
        <v>-100</v>
      </c>
      <c r="G106" s="442">
        <v>56211</v>
      </c>
      <c r="H106" s="443">
        <v>56080</v>
      </c>
      <c r="I106" s="382">
        <f>G106-H106</f>
        <v>131</v>
      </c>
      <c r="J106" s="382">
        <f t="shared" si="10"/>
        <v>-13100</v>
      </c>
      <c r="K106" s="382">
        <f t="shared" si="8"/>
        <v>-0.0131</v>
      </c>
      <c r="L106" s="442">
        <v>56228</v>
      </c>
      <c r="M106" s="443">
        <v>55062</v>
      </c>
      <c r="N106" s="382">
        <f>L106-M106</f>
        <v>1166</v>
      </c>
      <c r="O106" s="382">
        <f t="shared" si="11"/>
        <v>-116600</v>
      </c>
      <c r="P106" s="382">
        <f t="shared" si="9"/>
        <v>-0.1166</v>
      </c>
      <c r="Q106" s="401"/>
    </row>
    <row r="107" spans="1:17" ht="18" customHeight="1">
      <c r="A107" s="416">
        <v>10</v>
      </c>
      <c r="B107" s="476" t="s">
        <v>191</v>
      </c>
      <c r="C107" s="436">
        <v>4865094</v>
      </c>
      <c r="D107" s="152" t="s">
        <v>12</v>
      </c>
      <c r="E107" s="116" t="s">
        <v>355</v>
      </c>
      <c r="F107" s="409">
        <v>-100</v>
      </c>
      <c r="G107" s="442">
        <v>46858</v>
      </c>
      <c r="H107" s="443">
        <v>46703</v>
      </c>
      <c r="I107" s="382">
        <f>G107-H107</f>
        <v>155</v>
      </c>
      <c r="J107" s="382">
        <f t="shared" si="10"/>
        <v>-15500</v>
      </c>
      <c r="K107" s="382">
        <f t="shared" si="8"/>
        <v>-0.0155</v>
      </c>
      <c r="L107" s="442">
        <v>55858</v>
      </c>
      <c r="M107" s="443">
        <v>55220</v>
      </c>
      <c r="N107" s="382">
        <f>L107-M107</f>
        <v>638</v>
      </c>
      <c r="O107" s="382">
        <f t="shared" si="11"/>
        <v>-63800</v>
      </c>
      <c r="P107" s="382">
        <f t="shared" si="9"/>
        <v>-0.0638</v>
      </c>
      <c r="Q107" s="401"/>
    </row>
    <row r="108" spans="1:17" ht="18">
      <c r="A108" s="688">
        <v>11</v>
      </c>
      <c r="B108" s="689" t="s">
        <v>192</v>
      </c>
      <c r="C108" s="690">
        <v>4865144</v>
      </c>
      <c r="D108" s="194" t="s">
        <v>12</v>
      </c>
      <c r="E108" s="195" t="s">
        <v>355</v>
      </c>
      <c r="F108" s="691">
        <v>-200</v>
      </c>
      <c r="G108" s="692">
        <v>83505</v>
      </c>
      <c r="H108" s="693">
        <v>82787</v>
      </c>
      <c r="I108" s="373">
        <f>G108-H108</f>
        <v>718</v>
      </c>
      <c r="J108" s="373">
        <f t="shared" si="10"/>
        <v>-143600</v>
      </c>
      <c r="K108" s="373">
        <f t="shared" si="8"/>
        <v>-0.1436</v>
      </c>
      <c r="L108" s="692">
        <v>109131</v>
      </c>
      <c r="M108" s="693">
        <v>107300</v>
      </c>
      <c r="N108" s="373">
        <f>L108-M108</f>
        <v>1831</v>
      </c>
      <c r="O108" s="373">
        <f t="shared" si="11"/>
        <v>-366200</v>
      </c>
      <c r="P108" s="373">
        <f t="shared" si="9"/>
        <v>-0.3662</v>
      </c>
      <c r="Q108" s="687"/>
    </row>
    <row r="109" spans="1:17" ht="18" customHeight="1">
      <c r="A109" s="416"/>
      <c r="B109" s="478" t="s">
        <v>187</v>
      </c>
      <c r="C109" s="436"/>
      <c r="D109" s="104"/>
      <c r="E109" s="104"/>
      <c r="F109" s="402"/>
      <c r="G109" s="618"/>
      <c r="H109" s="617"/>
      <c r="I109" s="382"/>
      <c r="J109" s="382"/>
      <c r="K109" s="382"/>
      <c r="L109" s="333"/>
      <c r="M109" s="382"/>
      <c r="N109" s="382"/>
      <c r="O109" s="382"/>
      <c r="P109" s="382"/>
      <c r="Q109" s="401"/>
    </row>
    <row r="110" spans="1:17" ht="18" customHeight="1">
      <c r="A110" s="416"/>
      <c r="B110" s="477" t="s">
        <v>193</v>
      </c>
      <c r="C110" s="436"/>
      <c r="D110" s="152"/>
      <c r="E110" s="152"/>
      <c r="F110" s="402"/>
      <c r="G110" s="618"/>
      <c r="H110" s="617"/>
      <c r="I110" s="382"/>
      <c r="J110" s="382"/>
      <c r="K110" s="382"/>
      <c r="L110" s="333"/>
      <c r="M110" s="382"/>
      <c r="N110" s="382"/>
      <c r="O110" s="382"/>
      <c r="P110" s="382"/>
      <c r="Q110" s="401"/>
    </row>
    <row r="111" spans="1:17" ht="18" customHeight="1">
      <c r="A111" s="416">
        <v>12</v>
      </c>
      <c r="B111" s="476" t="s">
        <v>409</v>
      </c>
      <c r="C111" s="436">
        <v>4864892</v>
      </c>
      <c r="D111" s="152" t="s">
        <v>12</v>
      </c>
      <c r="E111" s="116" t="s">
        <v>355</v>
      </c>
      <c r="F111" s="409">
        <v>500</v>
      </c>
      <c r="G111" s="445">
        <v>4323</v>
      </c>
      <c r="H111" s="446">
        <v>4351</v>
      </c>
      <c r="I111" s="358">
        <f>G111-H111</f>
        <v>-28</v>
      </c>
      <c r="J111" s="358">
        <f t="shared" si="10"/>
        <v>-14000</v>
      </c>
      <c r="K111" s="358">
        <f t="shared" si="8"/>
        <v>-0.014</v>
      </c>
      <c r="L111" s="445">
        <v>19657</v>
      </c>
      <c r="M111" s="446">
        <v>20406</v>
      </c>
      <c r="N111" s="358">
        <f>L111-M111</f>
        <v>-749</v>
      </c>
      <c r="O111" s="358">
        <f t="shared" si="11"/>
        <v>-374500</v>
      </c>
      <c r="P111" s="358">
        <f t="shared" si="9"/>
        <v>-0.3745</v>
      </c>
      <c r="Q111" s="696"/>
    </row>
    <row r="112" spans="1:17" ht="18" customHeight="1">
      <c r="A112" s="416">
        <v>13</v>
      </c>
      <c r="B112" s="476" t="s">
        <v>412</v>
      </c>
      <c r="C112" s="436">
        <v>4864826</v>
      </c>
      <c r="D112" s="152" t="s">
        <v>12</v>
      </c>
      <c r="E112" s="116" t="s">
        <v>355</v>
      </c>
      <c r="F112" s="409">
        <v>83.33333333333334</v>
      </c>
      <c r="G112" s="445">
        <v>3896</v>
      </c>
      <c r="H112" s="446">
        <v>4121</v>
      </c>
      <c r="I112" s="358">
        <f>G112-H112</f>
        <v>-225</v>
      </c>
      <c r="J112" s="358">
        <f t="shared" si="10"/>
        <v>-18750.000000000004</v>
      </c>
      <c r="K112" s="358">
        <f t="shared" si="8"/>
        <v>-0.018750000000000003</v>
      </c>
      <c r="L112" s="445">
        <v>986402</v>
      </c>
      <c r="M112" s="446">
        <v>986977</v>
      </c>
      <c r="N112" s="358">
        <f>L112-M112</f>
        <v>-575</v>
      </c>
      <c r="O112" s="358">
        <f t="shared" si="11"/>
        <v>-47916.66666666667</v>
      </c>
      <c r="P112" s="358">
        <f t="shared" si="9"/>
        <v>-0.04791666666666667</v>
      </c>
      <c r="Q112" s="741"/>
    </row>
    <row r="113" spans="1:17" ht="18" customHeight="1">
      <c r="A113" s="416">
        <v>14</v>
      </c>
      <c r="B113" s="476" t="s">
        <v>121</v>
      </c>
      <c r="C113" s="436">
        <v>4864791</v>
      </c>
      <c r="D113" s="152" t="s">
        <v>12</v>
      </c>
      <c r="E113" s="116" t="s">
        <v>355</v>
      </c>
      <c r="F113" s="409">
        <v>166.66666666666669</v>
      </c>
      <c r="G113" s="445">
        <v>996903</v>
      </c>
      <c r="H113" s="446">
        <v>996903</v>
      </c>
      <c r="I113" s="358">
        <f>G113-H113</f>
        <v>0</v>
      </c>
      <c r="J113" s="358">
        <f t="shared" si="10"/>
        <v>0</v>
      </c>
      <c r="K113" s="358">
        <f t="shared" si="8"/>
        <v>0</v>
      </c>
      <c r="L113" s="445">
        <v>994294</v>
      </c>
      <c r="M113" s="446">
        <v>994294</v>
      </c>
      <c r="N113" s="358">
        <f>L113-M113</f>
        <v>0</v>
      </c>
      <c r="O113" s="358">
        <f t="shared" si="11"/>
        <v>0</v>
      </c>
      <c r="P113" s="358">
        <f t="shared" si="9"/>
        <v>0</v>
      </c>
      <c r="Q113" s="741"/>
    </row>
    <row r="114" spans="1:17" ht="18" customHeight="1">
      <c r="A114" s="416"/>
      <c r="B114" s="414"/>
      <c r="C114" s="436"/>
      <c r="D114" s="104"/>
      <c r="E114" s="116"/>
      <c r="F114" s="409"/>
      <c r="G114" s="442"/>
      <c r="H114" s="443"/>
      <c r="I114" s="358"/>
      <c r="J114" s="358"/>
      <c r="K114" s="358"/>
      <c r="L114" s="442"/>
      <c r="M114" s="443"/>
      <c r="N114" s="382"/>
      <c r="O114" s="382"/>
      <c r="P114" s="382"/>
      <c r="Q114" s="401"/>
    </row>
    <row r="115" spans="1:17" ht="18" customHeight="1">
      <c r="A115" s="416"/>
      <c r="B115" s="477" t="s">
        <v>194</v>
      </c>
      <c r="C115" s="436"/>
      <c r="D115" s="152"/>
      <c r="E115" s="152"/>
      <c r="F115" s="409"/>
      <c r="G115" s="442"/>
      <c r="H115" s="443"/>
      <c r="I115" s="382"/>
      <c r="J115" s="382"/>
      <c r="K115" s="382"/>
      <c r="L115" s="333"/>
      <c r="M115" s="382"/>
      <c r="N115" s="382"/>
      <c r="O115" s="382"/>
      <c r="P115" s="382"/>
      <c r="Q115" s="401"/>
    </row>
    <row r="116" spans="1:17" ht="18" customHeight="1">
      <c r="A116" s="416">
        <v>15</v>
      </c>
      <c r="B116" s="414" t="s">
        <v>195</v>
      </c>
      <c r="C116" s="436">
        <v>4865133</v>
      </c>
      <c r="D116" s="104" t="s">
        <v>12</v>
      </c>
      <c r="E116" s="116" t="s">
        <v>355</v>
      </c>
      <c r="F116" s="409">
        <v>-100</v>
      </c>
      <c r="G116" s="442">
        <v>279794</v>
      </c>
      <c r="H116" s="443">
        <v>279077</v>
      </c>
      <c r="I116" s="382">
        <f>G116-H116</f>
        <v>717</v>
      </c>
      <c r="J116" s="382">
        <f t="shared" si="10"/>
        <v>-71700</v>
      </c>
      <c r="K116" s="382">
        <f t="shared" si="8"/>
        <v>-0.0717</v>
      </c>
      <c r="L116" s="442">
        <v>43815</v>
      </c>
      <c r="M116" s="443">
        <v>41021</v>
      </c>
      <c r="N116" s="382">
        <f>L116-M116</f>
        <v>2794</v>
      </c>
      <c r="O116" s="382">
        <f t="shared" si="11"/>
        <v>-279400</v>
      </c>
      <c r="P116" s="382">
        <f t="shared" si="9"/>
        <v>-0.2794</v>
      </c>
      <c r="Q116" s="401"/>
    </row>
    <row r="117" spans="1:17" ht="18" customHeight="1">
      <c r="A117" s="416"/>
      <c r="B117" s="478" t="s">
        <v>196</v>
      </c>
      <c r="C117" s="436"/>
      <c r="D117" s="104"/>
      <c r="E117" s="152"/>
      <c r="F117" s="409"/>
      <c r="G117" s="618"/>
      <c r="H117" s="617"/>
      <c r="I117" s="382"/>
      <c r="J117" s="382"/>
      <c r="K117" s="382"/>
      <c r="L117" s="333"/>
      <c r="M117" s="382"/>
      <c r="N117" s="382"/>
      <c r="O117" s="382"/>
      <c r="P117" s="382"/>
      <c r="Q117" s="401"/>
    </row>
    <row r="118" spans="1:17" ht="18" customHeight="1">
      <c r="A118" s="416">
        <v>16</v>
      </c>
      <c r="B118" s="414" t="s">
        <v>183</v>
      </c>
      <c r="C118" s="436">
        <v>4865076</v>
      </c>
      <c r="D118" s="104" t="s">
        <v>12</v>
      </c>
      <c r="E118" s="116" t="s">
        <v>355</v>
      </c>
      <c r="F118" s="409">
        <v>-100</v>
      </c>
      <c r="G118" s="442">
        <v>1322</v>
      </c>
      <c r="H118" s="443">
        <v>1287</v>
      </c>
      <c r="I118" s="382">
        <f>G118-H118</f>
        <v>35</v>
      </c>
      <c r="J118" s="382">
        <f t="shared" si="10"/>
        <v>-3500</v>
      </c>
      <c r="K118" s="382">
        <f t="shared" si="8"/>
        <v>-0.0035</v>
      </c>
      <c r="L118" s="442">
        <v>16989</v>
      </c>
      <c r="M118" s="443">
        <v>16367</v>
      </c>
      <c r="N118" s="382">
        <f>L118-M118</f>
        <v>622</v>
      </c>
      <c r="O118" s="382">
        <f t="shared" si="11"/>
        <v>-62200</v>
      </c>
      <c r="P118" s="382">
        <f t="shared" si="9"/>
        <v>-0.0622</v>
      </c>
      <c r="Q118" s="557"/>
    </row>
    <row r="119" spans="1:17" ht="18" customHeight="1">
      <c r="A119" s="416">
        <v>17</v>
      </c>
      <c r="B119" s="476" t="s">
        <v>197</v>
      </c>
      <c r="C119" s="436">
        <v>4865077</v>
      </c>
      <c r="D119" s="152" t="s">
        <v>12</v>
      </c>
      <c r="E119" s="116" t="s">
        <v>355</v>
      </c>
      <c r="F119" s="409">
        <v>-100</v>
      </c>
      <c r="G119" s="618"/>
      <c r="H119" s="623"/>
      <c r="I119" s="382">
        <f>G119-H119</f>
        <v>0</v>
      </c>
      <c r="J119" s="382">
        <f t="shared" si="10"/>
        <v>0</v>
      </c>
      <c r="K119" s="382">
        <f t="shared" si="8"/>
        <v>0</v>
      </c>
      <c r="L119" s="327"/>
      <c r="M119" s="358"/>
      <c r="N119" s="382">
        <f>L119-M119</f>
        <v>0</v>
      </c>
      <c r="O119" s="382">
        <f t="shared" si="11"/>
        <v>0</v>
      </c>
      <c r="P119" s="382">
        <f t="shared" si="9"/>
        <v>0</v>
      </c>
      <c r="Q119" s="401"/>
    </row>
    <row r="120" spans="1:17" ht="18" customHeight="1">
      <c r="A120" s="440"/>
      <c r="B120" s="477" t="s">
        <v>51</v>
      </c>
      <c r="C120" s="406"/>
      <c r="D120" s="93"/>
      <c r="E120" s="93"/>
      <c r="F120" s="409"/>
      <c r="G120" s="618"/>
      <c r="H120" s="617"/>
      <c r="I120" s="382"/>
      <c r="J120" s="382"/>
      <c r="K120" s="382"/>
      <c r="L120" s="333"/>
      <c r="M120" s="382"/>
      <c r="N120" s="382"/>
      <c r="O120" s="382"/>
      <c r="P120" s="382"/>
      <c r="Q120" s="401"/>
    </row>
    <row r="121" spans="1:17" ht="18" customHeight="1">
      <c r="A121" s="758">
        <v>18</v>
      </c>
      <c r="B121" s="783" t="s">
        <v>202</v>
      </c>
      <c r="C121" s="750">
        <v>4864824</v>
      </c>
      <c r="D121" s="755" t="s">
        <v>12</v>
      </c>
      <c r="E121" s="755" t="s">
        <v>355</v>
      </c>
      <c r="F121" s="757">
        <v>-100</v>
      </c>
      <c r="G121" s="738">
        <v>803</v>
      </c>
      <c r="H121" s="739">
        <v>803</v>
      </c>
      <c r="I121" s="784">
        <f>G121-H121</f>
        <v>0</v>
      </c>
      <c r="J121" s="784">
        <f t="shared" si="10"/>
        <v>0</v>
      </c>
      <c r="K121" s="784">
        <f t="shared" si="8"/>
        <v>0</v>
      </c>
      <c r="L121" s="738">
        <v>77732</v>
      </c>
      <c r="M121" s="739">
        <v>77648</v>
      </c>
      <c r="N121" s="784">
        <f>L121-M121</f>
        <v>84</v>
      </c>
      <c r="O121" s="784">
        <f t="shared" si="11"/>
        <v>-8400</v>
      </c>
      <c r="P121" s="784">
        <f t="shared" si="9"/>
        <v>-0.0084</v>
      </c>
      <c r="Q121" s="401"/>
    </row>
    <row r="122" spans="1:17" ht="18" customHeight="1">
      <c r="A122" s="758">
        <v>18</v>
      </c>
      <c r="B122" s="780" t="s">
        <v>316</v>
      </c>
      <c r="C122" s="781" t="s">
        <v>422</v>
      </c>
      <c r="D122" s="782"/>
      <c r="E122" s="747"/>
      <c r="F122" s="750"/>
      <c r="G122" s="738"/>
      <c r="H122" s="739"/>
      <c r="I122" s="739"/>
      <c r="J122" s="739"/>
      <c r="K122" s="748">
        <v>0.01464</v>
      </c>
      <c r="L122" s="738"/>
      <c r="M122" s="739"/>
      <c r="N122" s="739"/>
      <c r="O122" s="739"/>
      <c r="P122" s="748">
        <v>-0.023075</v>
      </c>
      <c r="Q122" s="401"/>
    </row>
    <row r="123" spans="1:17" ht="18" customHeight="1">
      <c r="A123" s="416"/>
      <c r="B123" s="478" t="s">
        <v>52</v>
      </c>
      <c r="C123" s="409"/>
      <c r="D123" s="104"/>
      <c r="E123" s="104"/>
      <c r="F123" s="409"/>
      <c r="G123" s="618"/>
      <c r="H123" s="617"/>
      <c r="I123" s="382"/>
      <c r="J123" s="382"/>
      <c r="K123" s="382"/>
      <c r="L123" s="333"/>
      <c r="M123" s="382"/>
      <c r="N123" s="382"/>
      <c r="O123" s="382"/>
      <c r="P123" s="382"/>
      <c r="Q123" s="401"/>
    </row>
    <row r="124" spans="1:17" ht="18" customHeight="1">
      <c r="A124" s="416"/>
      <c r="B124" s="478" t="s">
        <v>53</v>
      </c>
      <c r="C124" s="409"/>
      <c r="D124" s="104"/>
      <c r="E124" s="104"/>
      <c r="F124" s="409"/>
      <c r="G124" s="618"/>
      <c r="H124" s="617"/>
      <c r="I124" s="382"/>
      <c r="J124" s="382"/>
      <c r="K124" s="382"/>
      <c r="L124" s="333"/>
      <c r="M124" s="382"/>
      <c r="N124" s="382"/>
      <c r="O124" s="382"/>
      <c r="P124" s="382"/>
      <c r="Q124" s="401"/>
    </row>
    <row r="125" spans="1:17" ht="18" customHeight="1">
      <c r="A125" s="416"/>
      <c r="B125" s="478" t="s">
        <v>54</v>
      </c>
      <c r="C125" s="409"/>
      <c r="D125" s="104"/>
      <c r="E125" s="104"/>
      <c r="F125" s="409"/>
      <c r="G125" s="618"/>
      <c r="H125" s="617"/>
      <c r="I125" s="382"/>
      <c r="J125" s="382"/>
      <c r="K125" s="382"/>
      <c r="L125" s="333"/>
      <c r="M125" s="382"/>
      <c r="N125" s="382"/>
      <c r="O125" s="382"/>
      <c r="P125" s="382"/>
      <c r="Q125" s="401"/>
    </row>
    <row r="126" spans="1:17" ht="17.25" customHeight="1">
      <c r="A126" s="416">
        <v>19</v>
      </c>
      <c r="B126" s="476" t="s">
        <v>55</v>
      </c>
      <c r="C126" s="436">
        <v>4865090</v>
      </c>
      <c r="D126" s="152" t="s">
        <v>12</v>
      </c>
      <c r="E126" s="116" t="s">
        <v>355</v>
      </c>
      <c r="F126" s="409">
        <v>-100</v>
      </c>
      <c r="G126" s="442">
        <v>9234</v>
      </c>
      <c r="H126" s="443">
        <v>9213</v>
      </c>
      <c r="I126" s="382">
        <f>G126-H126</f>
        <v>21</v>
      </c>
      <c r="J126" s="382">
        <f t="shared" si="10"/>
        <v>-2100</v>
      </c>
      <c r="K126" s="382">
        <f t="shared" si="8"/>
        <v>-0.0021</v>
      </c>
      <c r="L126" s="442">
        <v>28605</v>
      </c>
      <c r="M126" s="443">
        <v>28489</v>
      </c>
      <c r="N126" s="382">
        <f>L126-M126</f>
        <v>116</v>
      </c>
      <c r="O126" s="382">
        <f t="shared" si="11"/>
        <v>-11600</v>
      </c>
      <c r="P126" s="382">
        <f t="shared" si="9"/>
        <v>-0.0116</v>
      </c>
      <c r="Q126" s="543"/>
    </row>
    <row r="127" spans="1:17" ht="18" customHeight="1">
      <c r="A127" s="416">
        <v>20</v>
      </c>
      <c r="B127" s="476" t="s">
        <v>56</v>
      </c>
      <c r="C127" s="436">
        <v>4902519</v>
      </c>
      <c r="D127" s="152" t="s">
        <v>12</v>
      </c>
      <c r="E127" s="116" t="s">
        <v>355</v>
      </c>
      <c r="F127" s="409">
        <v>-100</v>
      </c>
      <c r="G127" s="442">
        <v>10198</v>
      </c>
      <c r="H127" s="443">
        <v>10014</v>
      </c>
      <c r="I127" s="382">
        <f>G127-H127</f>
        <v>184</v>
      </c>
      <c r="J127" s="382">
        <f t="shared" si="10"/>
        <v>-18400</v>
      </c>
      <c r="K127" s="382">
        <f t="shared" si="8"/>
        <v>-0.0184</v>
      </c>
      <c r="L127" s="442">
        <v>46447</v>
      </c>
      <c r="M127" s="443">
        <v>43730</v>
      </c>
      <c r="N127" s="382">
        <f>L127-M127</f>
        <v>2717</v>
      </c>
      <c r="O127" s="382">
        <f t="shared" si="11"/>
        <v>-271700</v>
      </c>
      <c r="P127" s="382">
        <f t="shared" si="9"/>
        <v>-0.2717</v>
      </c>
      <c r="Q127" s="401"/>
    </row>
    <row r="128" spans="1:17" ht="18" customHeight="1">
      <c r="A128" s="416">
        <v>21</v>
      </c>
      <c r="B128" s="476" t="s">
        <v>57</v>
      </c>
      <c r="C128" s="436">
        <v>4902520</v>
      </c>
      <c r="D128" s="152" t="s">
        <v>12</v>
      </c>
      <c r="E128" s="116" t="s">
        <v>355</v>
      </c>
      <c r="F128" s="409">
        <v>-100</v>
      </c>
      <c r="G128" s="442">
        <v>15320</v>
      </c>
      <c r="H128" s="443">
        <v>15066</v>
      </c>
      <c r="I128" s="382">
        <f>G128-H128</f>
        <v>254</v>
      </c>
      <c r="J128" s="382">
        <f t="shared" si="10"/>
        <v>-25400</v>
      </c>
      <c r="K128" s="382">
        <f t="shared" si="8"/>
        <v>-0.0254</v>
      </c>
      <c r="L128" s="442">
        <v>51499</v>
      </c>
      <c r="M128" s="443">
        <v>51353</v>
      </c>
      <c r="N128" s="382">
        <f>L128-M128</f>
        <v>146</v>
      </c>
      <c r="O128" s="382">
        <f t="shared" si="11"/>
        <v>-14600</v>
      </c>
      <c r="P128" s="382">
        <f t="shared" si="9"/>
        <v>-0.0146</v>
      </c>
      <c r="Q128" s="401"/>
    </row>
    <row r="129" spans="1:17" ht="18" customHeight="1">
      <c r="A129" s="416"/>
      <c r="B129" s="476"/>
      <c r="C129" s="436"/>
      <c r="D129" s="152"/>
      <c r="E129" s="152"/>
      <c r="F129" s="409"/>
      <c r="G129" s="618"/>
      <c r="H129" s="617"/>
      <c r="I129" s="382"/>
      <c r="J129" s="382"/>
      <c r="K129" s="382"/>
      <c r="L129" s="333"/>
      <c r="M129" s="382"/>
      <c r="N129" s="382"/>
      <c r="O129" s="382"/>
      <c r="P129" s="382"/>
      <c r="Q129" s="401"/>
    </row>
    <row r="130" spans="1:17" ht="18" customHeight="1">
      <c r="A130" s="416"/>
      <c r="B130" s="477" t="s">
        <v>58</v>
      </c>
      <c r="C130" s="436"/>
      <c r="D130" s="152"/>
      <c r="E130" s="152"/>
      <c r="F130" s="409"/>
      <c r="G130" s="618"/>
      <c r="H130" s="617"/>
      <c r="I130" s="382"/>
      <c r="J130" s="382"/>
      <c r="K130" s="382"/>
      <c r="L130" s="333"/>
      <c r="M130" s="382"/>
      <c r="N130" s="382"/>
      <c r="O130" s="382"/>
      <c r="P130" s="382"/>
      <c r="Q130" s="401"/>
    </row>
    <row r="131" spans="1:17" ht="18" customHeight="1">
      <c r="A131" s="416">
        <v>22</v>
      </c>
      <c r="B131" s="476" t="s">
        <v>59</v>
      </c>
      <c r="C131" s="436">
        <v>4902521</v>
      </c>
      <c r="D131" s="152" t="s">
        <v>12</v>
      </c>
      <c r="E131" s="116" t="s">
        <v>355</v>
      </c>
      <c r="F131" s="409">
        <v>-100</v>
      </c>
      <c r="G131" s="442">
        <v>39496</v>
      </c>
      <c r="H131" s="443">
        <v>39318</v>
      </c>
      <c r="I131" s="382">
        <f aca="true" t="shared" si="12" ref="I131:I136">G131-H131</f>
        <v>178</v>
      </c>
      <c r="J131" s="382">
        <f t="shared" si="10"/>
        <v>-17800</v>
      </c>
      <c r="K131" s="382">
        <f t="shared" si="8"/>
        <v>-0.0178</v>
      </c>
      <c r="L131" s="442">
        <v>13640</v>
      </c>
      <c r="M131" s="443">
        <v>13085</v>
      </c>
      <c r="N131" s="382">
        <f aca="true" t="shared" si="13" ref="N131:N136">L131-M131</f>
        <v>555</v>
      </c>
      <c r="O131" s="382">
        <f t="shared" si="11"/>
        <v>-55500</v>
      </c>
      <c r="P131" s="382">
        <f t="shared" si="9"/>
        <v>-0.0555</v>
      </c>
      <c r="Q131" s="401"/>
    </row>
    <row r="132" spans="1:17" ht="18" customHeight="1">
      <c r="A132" s="416">
        <v>23</v>
      </c>
      <c r="B132" s="476" t="s">
        <v>60</v>
      </c>
      <c r="C132" s="436">
        <v>4902522</v>
      </c>
      <c r="D132" s="152" t="s">
        <v>12</v>
      </c>
      <c r="E132" s="116" t="s">
        <v>355</v>
      </c>
      <c r="F132" s="409">
        <v>-100</v>
      </c>
      <c r="G132" s="442">
        <v>840</v>
      </c>
      <c r="H132" s="443">
        <v>840</v>
      </c>
      <c r="I132" s="382">
        <f t="shared" si="12"/>
        <v>0</v>
      </c>
      <c r="J132" s="382">
        <f t="shared" si="10"/>
        <v>0</v>
      </c>
      <c r="K132" s="382">
        <f t="shared" si="8"/>
        <v>0</v>
      </c>
      <c r="L132" s="442">
        <v>185</v>
      </c>
      <c r="M132" s="443">
        <v>185</v>
      </c>
      <c r="N132" s="382">
        <f t="shared" si="13"/>
        <v>0</v>
      </c>
      <c r="O132" s="382">
        <f t="shared" si="11"/>
        <v>0</v>
      </c>
      <c r="P132" s="382">
        <f t="shared" si="9"/>
        <v>0</v>
      </c>
      <c r="Q132" s="401"/>
    </row>
    <row r="133" spans="1:17" ht="18" customHeight="1">
      <c r="A133" s="416">
        <v>24</v>
      </c>
      <c r="B133" s="476" t="s">
        <v>61</v>
      </c>
      <c r="C133" s="436">
        <v>4902523</v>
      </c>
      <c r="D133" s="152" t="s">
        <v>12</v>
      </c>
      <c r="E133" s="116" t="s">
        <v>355</v>
      </c>
      <c r="F133" s="409">
        <v>-100</v>
      </c>
      <c r="G133" s="442">
        <v>999815</v>
      </c>
      <c r="H133" s="443">
        <v>999815</v>
      </c>
      <c r="I133" s="382">
        <f t="shared" si="12"/>
        <v>0</v>
      </c>
      <c r="J133" s="382">
        <f t="shared" si="10"/>
        <v>0</v>
      </c>
      <c r="K133" s="382">
        <f t="shared" si="8"/>
        <v>0</v>
      </c>
      <c r="L133" s="442">
        <v>999943</v>
      </c>
      <c r="M133" s="443">
        <v>999943</v>
      </c>
      <c r="N133" s="382">
        <f t="shared" si="13"/>
        <v>0</v>
      </c>
      <c r="O133" s="382">
        <f t="shared" si="11"/>
        <v>0</v>
      </c>
      <c r="P133" s="382">
        <f t="shared" si="9"/>
        <v>0</v>
      </c>
      <c r="Q133" s="401"/>
    </row>
    <row r="134" spans="1:17" ht="18" customHeight="1">
      <c r="A134" s="416">
        <v>25</v>
      </c>
      <c r="B134" s="414" t="s">
        <v>62</v>
      </c>
      <c r="C134" s="409">
        <v>4902524</v>
      </c>
      <c r="D134" s="104" t="s">
        <v>12</v>
      </c>
      <c r="E134" s="116" t="s">
        <v>355</v>
      </c>
      <c r="F134" s="409">
        <v>-100</v>
      </c>
      <c r="G134" s="442">
        <v>0</v>
      </c>
      <c r="H134" s="443">
        <v>0</v>
      </c>
      <c r="I134" s="382">
        <f t="shared" si="12"/>
        <v>0</v>
      </c>
      <c r="J134" s="382">
        <f t="shared" si="10"/>
        <v>0</v>
      </c>
      <c r="K134" s="382">
        <f t="shared" si="8"/>
        <v>0</v>
      </c>
      <c r="L134" s="442">
        <v>0</v>
      </c>
      <c r="M134" s="443">
        <v>0</v>
      </c>
      <c r="N134" s="382">
        <f t="shared" si="13"/>
        <v>0</v>
      </c>
      <c r="O134" s="382">
        <f t="shared" si="11"/>
        <v>0</v>
      </c>
      <c r="P134" s="382">
        <f t="shared" si="9"/>
        <v>0</v>
      </c>
      <c r="Q134" s="401"/>
    </row>
    <row r="135" spans="1:17" ht="18" customHeight="1">
      <c r="A135" s="416">
        <v>26</v>
      </c>
      <c r="B135" s="414" t="s">
        <v>63</v>
      </c>
      <c r="C135" s="409">
        <v>4902525</v>
      </c>
      <c r="D135" s="104" t="s">
        <v>12</v>
      </c>
      <c r="E135" s="116" t="s">
        <v>355</v>
      </c>
      <c r="F135" s="409">
        <v>-100</v>
      </c>
      <c r="G135" s="442">
        <v>0</v>
      </c>
      <c r="H135" s="443">
        <v>0</v>
      </c>
      <c r="I135" s="382">
        <f t="shared" si="12"/>
        <v>0</v>
      </c>
      <c r="J135" s="382">
        <f t="shared" si="10"/>
        <v>0</v>
      </c>
      <c r="K135" s="382">
        <f t="shared" si="8"/>
        <v>0</v>
      </c>
      <c r="L135" s="442">
        <v>0</v>
      </c>
      <c r="M135" s="443">
        <v>0</v>
      </c>
      <c r="N135" s="382">
        <f t="shared" si="13"/>
        <v>0</v>
      </c>
      <c r="O135" s="382">
        <f t="shared" si="11"/>
        <v>0</v>
      </c>
      <c r="P135" s="382">
        <f t="shared" si="9"/>
        <v>0</v>
      </c>
      <c r="Q135" s="401"/>
    </row>
    <row r="136" spans="1:17" ht="18" customHeight="1">
      <c r="A136" s="416">
        <v>27</v>
      </c>
      <c r="B136" s="414" t="s">
        <v>64</v>
      </c>
      <c r="C136" s="409">
        <v>4902526</v>
      </c>
      <c r="D136" s="104" t="s">
        <v>12</v>
      </c>
      <c r="E136" s="116" t="s">
        <v>355</v>
      </c>
      <c r="F136" s="409">
        <v>-100</v>
      </c>
      <c r="G136" s="442">
        <v>16656</v>
      </c>
      <c r="H136" s="443">
        <v>16656</v>
      </c>
      <c r="I136" s="382">
        <f t="shared" si="12"/>
        <v>0</v>
      </c>
      <c r="J136" s="382">
        <f t="shared" si="10"/>
        <v>0</v>
      </c>
      <c r="K136" s="382">
        <f t="shared" si="8"/>
        <v>0</v>
      </c>
      <c r="L136" s="442">
        <v>12686</v>
      </c>
      <c r="M136" s="443">
        <v>12385</v>
      </c>
      <c r="N136" s="382">
        <f t="shared" si="13"/>
        <v>301</v>
      </c>
      <c r="O136" s="382">
        <f t="shared" si="11"/>
        <v>-30100</v>
      </c>
      <c r="P136" s="382">
        <f t="shared" si="9"/>
        <v>-0.0301</v>
      </c>
      <c r="Q136" s="401"/>
    </row>
    <row r="137" spans="1:17" ht="18" customHeight="1">
      <c r="A137" s="772">
        <v>28</v>
      </c>
      <c r="B137" s="773" t="s">
        <v>65</v>
      </c>
      <c r="C137" s="771" t="s">
        <v>419</v>
      </c>
      <c r="D137" s="766"/>
      <c r="E137" s="767"/>
      <c r="F137" s="765"/>
      <c r="G137" s="768"/>
      <c r="H137" s="769"/>
      <c r="I137" s="769"/>
      <c r="J137" s="769"/>
      <c r="K137" s="785">
        <f>(K138/7)*23</f>
        <v>0.0003285714285714286</v>
      </c>
      <c r="L137" s="768"/>
      <c r="M137" s="769"/>
      <c r="N137" s="769"/>
      <c r="O137" s="769"/>
      <c r="P137" s="785">
        <f>(P138/7)*23</f>
        <v>-0.02234285714285714</v>
      </c>
      <c r="Q137" s="401"/>
    </row>
    <row r="138" spans="1:17" ht="27.75" customHeight="1">
      <c r="A138" s="772">
        <v>28</v>
      </c>
      <c r="B138" s="773" t="s">
        <v>65</v>
      </c>
      <c r="C138" s="776">
        <v>4902529</v>
      </c>
      <c r="D138" s="774" t="s">
        <v>12</v>
      </c>
      <c r="E138" s="775" t="s">
        <v>355</v>
      </c>
      <c r="F138" s="776">
        <v>-100</v>
      </c>
      <c r="G138" s="768">
        <v>999999</v>
      </c>
      <c r="H138" s="769">
        <v>1000000</v>
      </c>
      <c r="I138" s="777">
        <f>G138-H138</f>
        <v>-1</v>
      </c>
      <c r="J138" s="777">
        <f t="shared" si="10"/>
        <v>100</v>
      </c>
      <c r="K138" s="777">
        <f t="shared" si="8"/>
        <v>0.0001</v>
      </c>
      <c r="L138" s="768">
        <v>68</v>
      </c>
      <c r="M138" s="769">
        <v>0</v>
      </c>
      <c r="N138" s="777">
        <f>L138-M138</f>
        <v>68</v>
      </c>
      <c r="O138" s="777">
        <f t="shared" si="11"/>
        <v>-6800</v>
      </c>
      <c r="P138" s="777">
        <f t="shared" si="9"/>
        <v>-0.0068</v>
      </c>
      <c r="Q138" s="742" t="s">
        <v>426</v>
      </c>
    </row>
    <row r="139" spans="1:17" ht="18" customHeight="1">
      <c r="A139" s="416">
        <v>29</v>
      </c>
      <c r="B139" s="414" t="s">
        <v>147</v>
      </c>
      <c r="C139" s="409">
        <v>4865087</v>
      </c>
      <c r="D139" s="104" t="s">
        <v>12</v>
      </c>
      <c r="E139" s="116" t="s">
        <v>355</v>
      </c>
      <c r="F139" s="409">
        <v>-100</v>
      </c>
      <c r="G139" s="445">
        <v>0</v>
      </c>
      <c r="H139" s="446">
        <v>0</v>
      </c>
      <c r="I139" s="358">
        <f>G139-H139</f>
        <v>0</v>
      </c>
      <c r="J139" s="358">
        <f t="shared" si="10"/>
        <v>0</v>
      </c>
      <c r="K139" s="358">
        <f t="shared" si="8"/>
        <v>0</v>
      </c>
      <c r="L139" s="445">
        <v>0</v>
      </c>
      <c r="M139" s="446">
        <v>0</v>
      </c>
      <c r="N139" s="358">
        <f>L139-M139</f>
        <v>0</v>
      </c>
      <c r="O139" s="358">
        <f t="shared" si="11"/>
        <v>0</v>
      </c>
      <c r="P139" s="358">
        <f t="shared" si="9"/>
        <v>0</v>
      </c>
      <c r="Q139" s="401"/>
    </row>
    <row r="140" spans="1:17" ht="18" customHeight="1">
      <c r="A140" s="416"/>
      <c r="B140" s="478" t="s">
        <v>80</v>
      </c>
      <c r="C140" s="409"/>
      <c r="D140" s="104"/>
      <c r="E140" s="104"/>
      <c r="F140" s="409"/>
      <c r="G140" s="618"/>
      <c r="H140" s="617"/>
      <c r="I140" s="382"/>
      <c r="J140" s="382"/>
      <c r="K140" s="382"/>
      <c r="L140" s="333"/>
      <c r="M140" s="382"/>
      <c r="N140" s="382"/>
      <c r="O140" s="382"/>
      <c r="P140" s="382"/>
      <c r="Q140" s="401"/>
    </row>
    <row r="141" spans="1:17" ht="18">
      <c r="A141" s="416">
        <v>30</v>
      </c>
      <c r="B141" s="414" t="s">
        <v>81</v>
      </c>
      <c r="C141" s="409">
        <v>4902577</v>
      </c>
      <c r="D141" s="104" t="s">
        <v>12</v>
      </c>
      <c r="E141" s="116" t="s">
        <v>355</v>
      </c>
      <c r="F141" s="409">
        <v>400</v>
      </c>
      <c r="G141" s="442">
        <v>995589</v>
      </c>
      <c r="H141" s="443">
        <v>995589</v>
      </c>
      <c r="I141" s="382">
        <f>G141-H141</f>
        <v>0</v>
      </c>
      <c r="J141" s="382">
        <f t="shared" si="10"/>
        <v>0</v>
      </c>
      <c r="K141" s="382">
        <f t="shared" si="8"/>
        <v>0</v>
      </c>
      <c r="L141" s="442">
        <v>34</v>
      </c>
      <c r="M141" s="443">
        <v>34</v>
      </c>
      <c r="N141" s="382">
        <f>L141-M141</f>
        <v>0</v>
      </c>
      <c r="O141" s="382">
        <f t="shared" si="11"/>
        <v>0</v>
      </c>
      <c r="P141" s="382">
        <f t="shared" si="9"/>
        <v>0</v>
      </c>
      <c r="Q141" s="721"/>
    </row>
    <row r="142" spans="1:17" ht="18" customHeight="1">
      <c r="A142" s="416">
        <v>31</v>
      </c>
      <c r="B142" s="414" t="s">
        <v>82</v>
      </c>
      <c r="C142" s="409">
        <v>4902516</v>
      </c>
      <c r="D142" s="104" t="s">
        <v>12</v>
      </c>
      <c r="E142" s="116" t="s">
        <v>355</v>
      </c>
      <c r="F142" s="409">
        <v>-100</v>
      </c>
      <c r="G142" s="442">
        <v>999276</v>
      </c>
      <c r="H142" s="443">
        <v>999276</v>
      </c>
      <c r="I142" s="382">
        <f>G142-H142</f>
        <v>0</v>
      </c>
      <c r="J142" s="382">
        <f t="shared" si="10"/>
        <v>0</v>
      </c>
      <c r="K142" s="382">
        <f t="shared" si="8"/>
        <v>0</v>
      </c>
      <c r="L142" s="442">
        <v>999397</v>
      </c>
      <c r="M142" s="443">
        <v>999397</v>
      </c>
      <c r="N142" s="382">
        <f>L142-M142</f>
        <v>0</v>
      </c>
      <c r="O142" s="382">
        <f t="shared" si="11"/>
        <v>0</v>
      </c>
      <c r="P142" s="382">
        <f t="shared" si="9"/>
        <v>0</v>
      </c>
      <c r="Q142" s="401"/>
    </row>
    <row r="143" spans="1:17" ht="15" customHeight="1" thickBot="1">
      <c r="A143" s="29"/>
      <c r="B143" s="30"/>
      <c r="C143" s="30"/>
      <c r="D143" s="30"/>
      <c r="E143" s="30"/>
      <c r="F143" s="30"/>
      <c r="G143" s="625"/>
      <c r="H143" s="626"/>
      <c r="I143" s="30"/>
      <c r="J143" s="30"/>
      <c r="K143" s="62"/>
      <c r="L143" s="29"/>
      <c r="M143" s="30"/>
      <c r="N143" s="30"/>
      <c r="O143" s="30"/>
      <c r="P143" s="62"/>
      <c r="Q143" s="182"/>
    </row>
    <row r="144" ht="13.5" thickTop="1"/>
    <row r="145" spans="1:16" ht="20.25">
      <c r="A145" s="186" t="s">
        <v>322</v>
      </c>
      <c r="K145" s="233">
        <f>SUM(K93:K143)</f>
        <v>-0.7924814285714286</v>
      </c>
      <c r="P145" s="233">
        <f>SUM(P93:P143)</f>
        <v>-2.4293345238095245</v>
      </c>
    </row>
    <row r="146" spans="1:16" ht="12.75">
      <c r="A146" s="68"/>
      <c r="K146" s="18"/>
      <c r="P146" s="18"/>
    </row>
    <row r="147" spans="1:16" ht="12.75">
      <c r="A147" s="68"/>
      <c r="K147" s="18"/>
      <c r="P147" s="18"/>
    </row>
    <row r="148" spans="1:17" ht="18">
      <c r="A148" s="68"/>
      <c r="K148" s="18"/>
      <c r="P148" s="18"/>
      <c r="Q148" s="539" t="str">
        <f>NDPL!$Q$1</f>
        <v>JUNE-2013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1" ht="13.5" thickBot="1">
      <c r="A152" s="2"/>
      <c r="B152" s="8"/>
      <c r="C152" s="8"/>
      <c r="D152" s="64"/>
      <c r="E152" s="64"/>
      <c r="F152" s="22"/>
      <c r="G152" s="22"/>
      <c r="H152" s="22"/>
      <c r="I152" s="22"/>
      <c r="J152" s="22"/>
      <c r="K152" s="65"/>
    </row>
    <row r="153" spans="1:17" ht="27.75">
      <c r="A153" s="571" t="s">
        <v>200</v>
      </c>
      <c r="B153" s="175"/>
      <c r="C153" s="171"/>
      <c r="D153" s="171"/>
      <c r="E153" s="171"/>
      <c r="F153" s="229"/>
      <c r="G153" s="229"/>
      <c r="H153" s="229"/>
      <c r="I153" s="229"/>
      <c r="J153" s="229"/>
      <c r="K153" s="230"/>
      <c r="L153" s="57"/>
      <c r="M153" s="57"/>
      <c r="N153" s="57"/>
      <c r="O153" s="57"/>
      <c r="P153" s="57"/>
      <c r="Q153" s="58"/>
    </row>
    <row r="154" spans="1:17" ht="24.75" customHeight="1">
      <c r="A154" s="570" t="s">
        <v>324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8">
        <f>K87</f>
        <v>-1.8268001200000004</v>
      </c>
      <c r="L154" s="344"/>
      <c r="M154" s="344"/>
      <c r="N154" s="344"/>
      <c r="O154" s="344"/>
      <c r="P154" s="558">
        <f>P87</f>
        <v>32.624931988</v>
      </c>
      <c r="Q154" s="59"/>
    </row>
    <row r="155" spans="1:17" ht="24.75" customHeight="1">
      <c r="A155" s="570" t="s">
        <v>323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8">
        <f>K145</f>
        <v>-0.7924814285714286</v>
      </c>
      <c r="L155" s="344"/>
      <c r="M155" s="344"/>
      <c r="N155" s="344"/>
      <c r="O155" s="344"/>
      <c r="P155" s="558">
        <f>P145</f>
        <v>-2.4293345238095245</v>
      </c>
      <c r="Q155" s="59"/>
    </row>
    <row r="156" spans="1:17" ht="24.75" customHeight="1">
      <c r="A156" s="570" t="s">
        <v>325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8">
        <f>'ROHTAK ROAD'!K44</f>
        <v>0.11924999999999998</v>
      </c>
      <c r="L156" s="344"/>
      <c r="M156" s="344"/>
      <c r="N156" s="344"/>
      <c r="O156" s="344"/>
      <c r="P156" s="558">
        <f>'ROHTAK ROAD'!P44</f>
        <v>1.584075</v>
      </c>
      <c r="Q156" s="59"/>
    </row>
    <row r="157" spans="1:17" ht="24.75" customHeight="1">
      <c r="A157" s="570" t="s">
        <v>326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8">
        <f>-MES!K39</f>
        <v>-0.1988</v>
      </c>
      <c r="L157" s="344"/>
      <c r="M157" s="344"/>
      <c r="N157" s="344"/>
      <c r="O157" s="344"/>
      <c r="P157" s="558">
        <f>-MES!P39</f>
        <v>-0.36369999999999997</v>
      </c>
      <c r="Q157" s="59"/>
    </row>
    <row r="158" spans="1:17" ht="29.25" customHeight="1" thickBot="1">
      <c r="A158" s="572" t="s">
        <v>201</v>
      </c>
      <c r="B158" s="231"/>
      <c r="C158" s="232"/>
      <c r="D158" s="232"/>
      <c r="E158" s="232"/>
      <c r="F158" s="232"/>
      <c r="G158" s="232"/>
      <c r="H158" s="232"/>
      <c r="I158" s="232"/>
      <c r="J158" s="232"/>
      <c r="K158" s="786">
        <f>SUM(K154:K157)</f>
        <v>-2.698831548571429</v>
      </c>
      <c r="L158" s="559"/>
      <c r="M158" s="559"/>
      <c r="N158" s="559"/>
      <c r="O158" s="559"/>
      <c r="P158" s="573">
        <f>SUM(P154:P157)</f>
        <v>31.415972464190475</v>
      </c>
      <c r="Q158" s="187"/>
    </row>
    <row r="163" ht="13.5" thickBot="1"/>
    <row r="164" spans="1:17" ht="12.75">
      <c r="A164" s="270"/>
      <c r="B164" s="271"/>
      <c r="C164" s="271"/>
      <c r="D164" s="271"/>
      <c r="E164" s="271"/>
      <c r="F164" s="271"/>
      <c r="G164" s="271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26.25">
      <c r="A165" s="562" t="s">
        <v>336</v>
      </c>
      <c r="B165" s="262"/>
      <c r="C165" s="262"/>
      <c r="D165" s="262"/>
      <c r="E165" s="262"/>
      <c r="F165" s="262"/>
      <c r="G165" s="262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2"/>
      <c r="B166" s="262"/>
      <c r="C166" s="262"/>
      <c r="D166" s="262"/>
      <c r="E166" s="262"/>
      <c r="F166" s="262"/>
      <c r="G166" s="262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5.75">
      <c r="A167" s="273"/>
      <c r="B167" s="274"/>
      <c r="C167" s="274"/>
      <c r="D167" s="274"/>
      <c r="E167" s="274"/>
      <c r="F167" s="274"/>
      <c r="G167" s="274"/>
      <c r="H167" s="19"/>
      <c r="I167" s="19"/>
      <c r="J167" s="19"/>
      <c r="K167" s="316" t="s">
        <v>348</v>
      </c>
      <c r="L167" s="19"/>
      <c r="M167" s="19"/>
      <c r="N167" s="19"/>
      <c r="O167" s="19"/>
      <c r="P167" s="316" t="s">
        <v>349</v>
      </c>
      <c r="Q167" s="59"/>
    </row>
    <row r="168" spans="1:17" ht="12.75">
      <c r="A168" s="275"/>
      <c r="B168" s="160"/>
      <c r="C168" s="160"/>
      <c r="D168" s="160"/>
      <c r="E168" s="160"/>
      <c r="F168" s="160"/>
      <c r="G168" s="160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5"/>
      <c r="B169" s="160"/>
      <c r="C169" s="160"/>
      <c r="D169" s="160"/>
      <c r="E169" s="160"/>
      <c r="F169" s="160"/>
      <c r="G169" s="160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23.25">
      <c r="A170" s="560" t="s">
        <v>339</v>
      </c>
      <c r="B170" s="263"/>
      <c r="C170" s="263"/>
      <c r="D170" s="264"/>
      <c r="E170" s="264"/>
      <c r="F170" s="265"/>
      <c r="G170" s="264"/>
      <c r="H170" s="19"/>
      <c r="I170" s="19"/>
      <c r="J170" s="19"/>
      <c r="K170" s="565">
        <f>K158</f>
        <v>-2.698831548571429</v>
      </c>
      <c r="L170" s="563" t="s">
        <v>337</v>
      </c>
      <c r="M170" s="513"/>
      <c r="N170" s="513"/>
      <c r="O170" s="513"/>
      <c r="P170" s="565">
        <f>P158</f>
        <v>31.415972464190475</v>
      </c>
      <c r="Q170" s="567" t="s">
        <v>337</v>
      </c>
    </row>
    <row r="171" spans="1:17" ht="23.25">
      <c r="A171" s="280"/>
      <c r="B171" s="266"/>
      <c r="C171" s="266"/>
      <c r="D171" s="262"/>
      <c r="E171" s="262"/>
      <c r="F171" s="267"/>
      <c r="G171" s="262"/>
      <c r="H171" s="19"/>
      <c r="I171" s="19"/>
      <c r="J171" s="19"/>
      <c r="K171" s="513"/>
      <c r="L171" s="564"/>
      <c r="M171" s="513"/>
      <c r="N171" s="513"/>
      <c r="O171" s="513"/>
      <c r="P171" s="513"/>
      <c r="Q171" s="568"/>
    </row>
    <row r="172" spans="1:17" ht="23.25">
      <c r="A172" s="561" t="s">
        <v>338</v>
      </c>
      <c r="B172" s="268"/>
      <c r="C172" s="51"/>
      <c r="D172" s="262"/>
      <c r="E172" s="262"/>
      <c r="F172" s="269"/>
      <c r="G172" s="264"/>
      <c r="H172" s="19"/>
      <c r="I172" s="19"/>
      <c r="J172" s="19"/>
      <c r="K172" s="513">
        <f>'STEPPED UP GENCO'!K44</f>
        <v>0.0662288022</v>
      </c>
      <c r="L172" s="563" t="s">
        <v>337</v>
      </c>
      <c r="M172" s="513"/>
      <c r="N172" s="513"/>
      <c r="O172" s="513"/>
      <c r="P172" s="565">
        <f>'STEPPED UP GENCO'!P44</f>
        <v>-0.11922030229999964</v>
      </c>
      <c r="Q172" s="567" t="s">
        <v>337</v>
      </c>
    </row>
    <row r="173" spans="1:17" ht="15">
      <c r="A173" s="27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1"/>
      <c r="M173" s="19"/>
      <c r="N173" s="19"/>
      <c r="O173" s="19"/>
      <c r="P173" s="19"/>
      <c r="Q173" s="569"/>
    </row>
    <row r="174" spans="1:17" ht="15">
      <c r="A174" s="27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1"/>
      <c r="M174" s="19"/>
      <c r="N174" s="19"/>
      <c r="O174" s="19"/>
      <c r="P174" s="19"/>
      <c r="Q174" s="569"/>
    </row>
    <row r="175" spans="1:17" ht="15">
      <c r="A175" s="27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1"/>
      <c r="M175" s="19"/>
      <c r="N175" s="19"/>
      <c r="O175" s="19"/>
      <c r="P175" s="19"/>
      <c r="Q175" s="569"/>
    </row>
    <row r="176" spans="1:17" ht="23.25">
      <c r="A176" s="276"/>
      <c r="B176" s="19"/>
      <c r="C176" s="19"/>
      <c r="D176" s="19"/>
      <c r="E176" s="19"/>
      <c r="F176" s="19"/>
      <c r="G176" s="19"/>
      <c r="H176" s="263"/>
      <c r="I176" s="263"/>
      <c r="J176" s="282" t="s">
        <v>340</v>
      </c>
      <c r="K176" s="566">
        <f>SUM(K170:K175)</f>
        <v>-2.632602746371429</v>
      </c>
      <c r="L176" s="282" t="s">
        <v>337</v>
      </c>
      <c r="M176" s="513"/>
      <c r="N176" s="513"/>
      <c r="O176" s="513"/>
      <c r="P176" s="566">
        <f>SUM(P170:P175)</f>
        <v>31.296752161890474</v>
      </c>
      <c r="Q176" s="282" t="s">
        <v>337</v>
      </c>
    </row>
    <row r="177" spans="1:17" ht="13.5" thickBot="1">
      <c r="A177" s="277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70" zoomScaleNormal="70" zoomScaleSheetLayoutView="70" zoomScalePageLayoutView="50" workbookViewId="0" topLeftCell="A55">
      <selection activeCell="O83" sqref="O83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8" t="str">
        <f>NDPL!Q1</f>
        <v>JUNE-2013</v>
      </c>
    </row>
    <row r="2" ht="18.75" customHeight="1">
      <c r="A2" s="97" t="s">
        <v>246</v>
      </c>
    </row>
    <row r="3" ht="23.25">
      <c r="A3" s="223" t="s">
        <v>219</v>
      </c>
    </row>
    <row r="4" spans="1:16" ht="24" thickBot="1">
      <c r="A4" s="530" t="s">
        <v>220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01/07/2013</v>
      </c>
      <c r="H5" s="39" t="str">
        <f>NDPL!H5</f>
        <v>INTIAL READING 01/06/2013</v>
      </c>
      <c r="I5" s="39" t="s">
        <v>4</v>
      </c>
      <c r="J5" s="39" t="s">
        <v>5</v>
      </c>
      <c r="K5" s="39" t="s">
        <v>6</v>
      </c>
      <c r="L5" s="41" t="str">
        <f>NDPL!G5</f>
        <v>FINAL READING 01/07/2013</v>
      </c>
      <c r="M5" s="39" t="str">
        <f>NDPL!H5</f>
        <v>INTIAL READING 01/06/2013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7"/>
      <c r="J7" s="627"/>
      <c r="K7" s="627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8"/>
      <c r="J8" s="628"/>
      <c r="K8" s="628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355</v>
      </c>
      <c r="F9" s="198">
        <v>200</v>
      </c>
      <c r="G9" s="692">
        <v>39557</v>
      </c>
      <c r="H9" s="693">
        <v>39502</v>
      </c>
      <c r="I9" s="628">
        <f aca="true" t="shared" si="0" ref="I9:I15">G9-H9</f>
        <v>55</v>
      </c>
      <c r="J9" s="628">
        <f aca="true" t="shared" si="1" ref="J9:J59">$F9*I9</f>
        <v>11000</v>
      </c>
      <c r="K9" s="628">
        <f aca="true" t="shared" si="2" ref="K9:K59">J9/1000000</f>
        <v>0.011</v>
      </c>
      <c r="L9" s="692">
        <v>69891</v>
      </c>
      <c r="M9" s="693">
        <v>68632</v>
      </c>
      <c r="N9" s="628">
        <f aca="true" t="shared" si="3" ref="N9:N15">L9-M9</f>
        <v>1259</v>
      </c>
      <c r="O9" s="628">
        <f aca="true" t="shared" si="4" ref="O9:O59">$F9*N9</f>
        <v>251800</v>
      </c>
      <c r="P9" s="628">
        <f aca="true" t="shared" si="5" ref="P9:P59">O9/1000000</f>
        <v>0.2518</v>
      </c>
      <c r="Q9" s="581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355</v>
      </c>
      <c r="F10" s="198">
        <v>100</v>
      </c>
      <c r="G10" s="442">
        <v>68901</v>
      </c>
      <c r="H10" s="443">
        <v>68568</v>
      </c>
      <c r="I10" s="628">
        <f t="shared" si="0"/>
        <v>333</v>
      </c>
      <c r="J10" s="628">
        <f t="shared" si="1"/>
        <v>33300</v>
      </c>
      <c r="K10" s="628">
        <f t="shared" si="2"/>
        <v>0.0333</v>
      </c>
      <c r="L10" s="442">
        <v>135271</v>
      </c>
      <c r="M10" s="443">
        <v>132572</v>
      </c>
      <c r="N10" s="617">
        <f t="shared" si="3"/>
        <v>2699</v>
      </c>
      <c r="O10" s="617">
        <f t="shared" si="4"/>
        <v>269900</v>
      </c>
      <c r="P10" s="617">
        <f t="shared" si="5"/>
        <v>0.2699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355</v>
      </c>
      <c r="F11" s="198">
        <v>200</v>
      </c>
      <c r="G11" s="705">
        <v>984735</v>
      </c>
      <c r="H11" s="706">
        <v>984760</v>
      </c>
      <c r="I11" s="629">
        <f t="shared" si="0"/>
        <v>-25</v>
      </c>
      <c r="J11" s="629">
        <f t="shared" si="1"/>
        <v>-5000</v>
      </c>
      <c r="K11" s="629">
        <f t="shared" si="2"/>
        <v>-0.005</v>
      </c>
      <c r="L11" s="705">
        <v>2832</v>
      </c>
      <c r="M11" s="706">
        <v>3407</v>
      </c>
      <c r="N11" s="629">
        <f t="shared" si="3"/>
        <v>-575</v>
      </c>
      <c r="O11" s="629">
        <f t="shared" si="4"/>
        <v>-115000</v>
      </c>
      <c r="P11" s="629">
        <f t="shared" si="5"/>
        <v>-0.115</v>
      </c>
      <c r="Q11" s="703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355</v>
      </c>
      <c r="F12" s="198">
        <v>200</v>
      </c>
      <c r="G12" s="442">
        <v>64228</v>
      </c>
      <c r="H12" s="443">
        <v>63892</v>
      </c>
      <c r="I12" s="628">
        <f t="shared" si="0"/>
        <v>336</v>
      </c>
      <c r="J12" s="628">
        <f t="shared" si="1"/>
        <v>67200</v>
      </c>
      <c r="K12" s="628">
        <f t="shared" si="2"/>
        <v>0.0672</v>
      </c>
      <c r="L12" s="442">
        <v>86418</v>
      </c>
      <c r="M12" s="443">
        <v>85007</v>
      </c>
      <c r="N12" s="617">
        <f t="shared" si="3"/>
        <v>1411</v>
      </c>
      <c r="O12" s="617">
        <f t="shared" si="4"/>
        <v>282200</v>
      </c>
      <c r="P12" s="617">
        <f t="shared" si="5"/>
        <v>0.2822</v>
      </c>
      <c r="Q12" s="695"/>
    </row>
    <row r="13" spans="1:17" s="736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355</v>
      </c>
      <c r="F13" s="198">
        <v>800</v>
      </c>
      <c r="G13" s="445">
        <v>1082</v>
      </c>
      <c r="H13" s="446">
        <v>685</v>
      </c>
      <c r="I13" s="629">
        <f>G13-H13</f>
        <v>397</v>
      </c>
      <c r="J13" s="629">
        <f t="shared" si="1"/>
        <v>317600</v>
      </c>
      <c r="K13" s="629">
        <f t="shared" si="2"/>
        <v>0.3176</v>
      </c>
      <c r="L13" s="445">
        <v>754</v>
      </c>
      <c r="M13" s="446">
        <v>321</v>
      </c>
      <c r="N13" s="623">
        <f>L13-M13</f>
        <v>433</v>
      </c>
      <c r="O13" s="623">
        <f t="shared" si="4"/>
        <v>346400</v>
      </c>
      <c r="P13" s="623">
        <f t="shared" si="5"/>
        <v>0.3464</v>
      </c>
      <c r="Q13" s="740"/>
    </row>
    <row r="14" spans="1:17" s="736" customFormat="1" ht="18" customHeight="1">
      <c r="A14" s="191">
        <v>6</v>
      </c>
      <c r="B14" s="192" t="s">
        <v>382</v>
      </c>
      <c r="C14" s="193">
        <v>4864949</v>
      </c>
      <c r="D14" s="197" t="s">
        <v>12</v>
      </c>
      <c r="E14" s="311" t="s">
        <v>355</v>
      </c>
      <c r="F14" s="198">
        <v>2000</v>
      </c>
      <c r="G14" s="445">
        <v>13105</v>
      </c>
      <c r="H14" s="446">
        <v>13109</v>
      </c>
      <c r="I14" s="629">
        <f t="shared" si="0"/>
        <v>-4</v>
      </c>
      <c r="J14" s="629">
        <f t="shared" si="1"/>
        <v>-8000</v>
      </c>
      <c r="K14" s="629">
        <f t="shared" si="2"/>
        <v>-0.008</v>
      </c>
      <c r="L14" s="445">
        <v>829</v>
      </c>
      <c r="M14" s="446">
        <v>770</v>
      </c>
      <c r="N14" s="623">
        <f t="shared" si="3"/>
        <v>59</v>
      </c>
      <c r="O14" s="623">
        <f t="shared" si="4"/>
        <v>118000</v>
      </c>
      <c r="P14" s="623">
        <f t="shared" si="5"/>
        <v>0.118</v>
      </c>
      <c r="Q14" s="737"/>
    </row>
    <row r="15" spans="1:17" ht="18" customHeight="1">
      <c r="A15" s="191">
        <v>7</v>
      </c>
      <c r="B15" s="483" t="s">
        <v>405</v>
      </c>
      <c r="C15" s="488">
        <v>5128434</v>
      </c>
      <c r="D15" s="197" t="s">
        <v>12</v>
      </c>
      <c r="E15" s="311" t="s">
        <v>355</v>
      </c>
      <c r="F15" s="497">
        <v>800</v>
      </c>
      <c r="G15" s="442">
        <v>985895</v>
      </c>
      <c r="H15" s="443">
        <v>985966</v>
      </c>
      <c r="I15" s="628">
        <f t="shared" si="0"/>
        <v>-71</v>
      </c>
      <c r="J15" s="628">
        <f t="shared" si="1"/>
        <v>-56800</v>
      </c>
      <c r="K15" s="628">
        <f t="shared" si="2"/>
        <v>-0.0568</v>
      </c>
      <c r="L15" s="442">
        <v>994329</v>
      </c>
      <c r="M15" s="443">
        <v>995197</v>
      </c>
      <c r="N15" s="617">
        <f t="shared" si="3"/>
        <v>-868</v>
      </c>
      <c r="O15" s="617">
        <f t="shared" si="4"/>
        <v>-694400</v>
      </c>
      <c r="P15" s="617">
        <f t="shared" si="5"/>
        <v>-0.6944</v>
      </c>
      <c r="Q15" s="181"/>
    </row>
    <row r="16" spans="1:17" ht="18" customHeight="1">
      <c r="A16" s="191">
        <v>8</v>
      </c>
      <c r="B16" s="483" t="s">
        <v>404</v>
      </c>
      <c r="C16" s="488">
        <v>5128430</v>
      </c>
      <c r="D16" s="197" t="s">
        <v>12</v>
      </c>
      <c r="E16" s="311" t="s">
        <v>355</v>
      </c>
      <c r="F16" s="497">
        <v>800</v>
      </c>
      <c r="G16" s="442">
        <v>995832</v>
      </c>
      <c r="H16" s="443">
        <v>995857</v>
      </c>
      <c r="I16" s="628">
        <f>G16-H16</f>
        <v>-25</v>
      </c>
      <c r="J16" s="628">
        <f t="shared" si="1"/>
        <v>-20000</v>
      </c>
      <c r="K16" s="628">
        <f t="shared" si="2"/>
        <v>-0.02</v>
      </c>
      <c r="L16" s="442">
        <v>997445</v>
      </c>
      <c r="M16" s="443">
        <v>998012</v>
      </c>
      <c r="N16" s="617">
        <f>L16-M16</f>
        <v>-567</v>
      </c>
      <c r="O16" s="617">
        <f t="shared" si="4"/>
        <v>-453600</v>
      </c>
      <c r="P16" s="617">
        <f t="shared" si="5"/>
        <v>-0.4536</v>
      </c>
      <c r="Q16" s="181"/>
    </row>
    <row r="17" spans="1:17" ht="18" customHeight="1">
      <c r="A17" s="191">
        <v>9</v>
      </c>
      <c r="B17" s="483" t="s">
        <v>397</v>
      </c>
      <c r="C17" s="488">
        <v>5128445</v>
      </c>
      <c r="D17" s="197" t="s">
        <v>12</v>
      </c>
      <c r="E17" s="311" t="s">
        <v>355</v>
      </c>
      <c r="F17" s="497">
        <v>800</v>
      </c>
      <c r="G17" s="442">
        <v>999486</v>
      </c>
      <c r="H17" s="443">
        <v>999516</v>
      </c>
      <c r="I17" s="628">
        <f>G17-H17</f>
        <v>-30</v>
      </c>
      <c r="J17" s="628">
        <f t="shared" si="1"/>
        <v>-24000</v>
      </c>
      <c r="K17" s="628">
        <f t="shared" si="2"/>
        <v>-0.024</v>
      </c>
      <c r="L17" s="442">
        <v>998653</v>
      </c>
      <c r="M17" s="443">
        <v>998944</v>
      </c>
      <c r="N17" s="617">
        <f>L17-M17</f>
        <v>-291</v>
      </c>
      <c r="O17" s="617">
        <f t="shared" si="4"/>
        <v>-232800</v>
      </c>
      <c r="P17" s="617">
        <f t="shared" si="5"/>
        <v>-0.2328</v>
      </c>
      <c r="Q17" s="582"/>
    </row>
    <row r="18" spans="1:17" ht="18" customHeight="1">
      <c r="A18" s="191"/>
      <c r="B18" s="199" t="s">
        <v>388</v>
      </c>
      <c r="C18" s="193"/>
      <c r="D18" s="197"/>
      <c r="E18" s="311"/>
      <c r="F18" s="198"/>
      <c r="G18" s="130"/>
      <c r="H18" s="532"/>
      <c r="I18" s="629"/>
      <c r="J18" s="629"/>
      <c r="K18" s="629"/>
      <c r="L18" s="535"/>
      <c r="M18" s="79"/>
      <c r="N18" s="617"/>
      <c r="O18" s="617"/>
      <c r="P18" s="617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355</v>
      </c>
      <c r="F19" s="198">
        <v>100</v>
      </c>
      <c r="G19" s="442">
        <v>999000</v>
      </c>
      <c r="H19" s="443">
        <v>999001</v>
      </c>
      <c r="I19" s="629">
        <f aca="true" t="shared" si="6" ref="I19:I26">G19-H19</f>
        <v>-1</v>
      </c>
      <c r="J19" s="629">
        <f t="shared" si="1"/>
        <v>-100</v>
      </c>
      <c r="K19" s="629">
        <f t="shared" si="2"/>
        <v>-0.0001</v>
      </c>
      <c r="L19" s="442">
        <v>349449</v>
      </c>
      <c r="M19" s="443">
        <v>345478</v>
      </c>
      <c r="N19" s="617">
        <f aca="true" t="shared" si="7" ref="N19:N26">L19-M19</f>
        <v>3971</v>
      </c>
      <c r="O19" s="617">
        <f t="shared" si="4"/>
        <v>397100</v>
      </c>
      <c r="P19" s="617">
        <f t="shared" si="5"/>
        <v>0.3971</v>
      </c>
      <c r="Q19" s="181"/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355</v>
      </c>
      <c r="F20" s="198">
        <v>100</v>
      </c>
      <c r="G20" s="442">
        <v>6440</v>
      </c>
      <c r="H20" s="443">
        <v>6445</v>
      </c>
      <c r="I20" s="629">
        <f t="shared" si="6"/>
        <v>-5</v>
      </c>
      <c r="J20" s="629">
        <f t="shared" si="1"/>
        <v>-500</v>
      </c>
      <c r="K20" s="629">
        <f t="shared" si="2"/>
        <v>-0.0005</v>
      </c>
      <c r="L20" s="442">
        <v>469057</v>
      </c>
      <c r="M20" s="443">
        <v>470261</v>
      </c>
      <c r="N20" s="617">
        <f t="shared" si="7"/>
        <v>-1204</v>
      </c>
      <c r="O20" s="617">
        <f t="shared" si="4"/>
        <v>-120400</v>
      </c>
      <c r="P20" s="617">
        <f t="shared" si="5"/>
        <v>-0.1204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355</v>
      </c>
      <c r="F21" s="198">
        <v>100</v>
      </c>
      <c r="G21" s="442">
        <v>12217</v>
      </c>
      <c r="H21" s="443">
        <v>12186</v>
      </c>
      <c r="I21" s="629">
        <f t="shared" si="6"/>
        <v>31</v>
      </c>
      <c r="J21" s="629">
        <f t="shared" si="1"/>
        <v>3100</v>
      </c>
      <c r="K21" s="629">
        <f t="shared" si="2"/>
        <v>0.0031</v>
      </c>
      <c r="L21" s="442">
        <v>320017</v>
      </c>
      <c r="M21" s="443">
        <v>312079</v>
      </c>
      <c r="N21" s="617">
        <f t="shared" si="7"/>
        <v>7938</v>
      </c>
      <c r="O21" s="617">
        <f t="shared" si="4"/>
        <v>793800</v>
      </c>
      <c r="P21" s="617">
        <f t="shared" si="5"/>
        <v>0.7938</v>
      </c>
      <c r="Q21" s="181"/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355</v>
      </c>
      <c r="F22" s="198">
        <v>100</v>
      </c>
      <c r="G22" s="442">
        <v>5299</v>
      </c>
      <c r="H22" s="443">
        <v>5297</v>
      </c>
      <c r="I22" s="629">
        <f t="shared" si="6"/>
        <v>2</v>
      </c>
      <c r="J22" s="629">
        <f t="shared" si="1"/>
        <v>200</v>
      </c>
      <c r="K22" s="629">
        <f t="shared" si="2"/>
        <v>0.0002</v>
      </c>
      <c r="L22" s="442">
        <v>343537</v>
      </c>
      <c r="M22" s="443">
        <v>338842</v>
      </c>
      <c r="N22" s="617">
        <f t="shared" si="7"/>
        <v>4695</v>
      </c>
      <c r="O22" s="617">
        <f t="shared" si="4"/>
        <v>469500</v>
      </c>
      <c r="P22" s="617">
        <f t="shared" si="5"/>
        <v>0.4695</v>
      </c>
      <c r="Q22" s="181"/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355</v>
      </c>
      <c r="F23" s="198">
        <v>100</v>
      </c>
      <c r="G23" s="442">
        <v>997731</v>
      </c>
      <c r="H23" s="443">
        <v>997731</v>
      </c>
      <c r="I23" s="629">
        <f t="shared" si="6"/>
        <v>0</v>
      </c>
      <c r="J23" s="629">
        <f t="shared" si="1"/>
        <v>0</v>
      </c>
      <c r="K23" s="629">
        <f t="shared" si="2"/>
        <v>0</v>
      </c>
      <c r="L23" s="442">
        <v>281589</v>
      </c>
      <c r="M23" s="443">
        <v>277195</v>
      </c>
      <c r="N23" s="617">
        <f t="shared" si="7"/>
        <v>4394</v>
      </c>
      <c r="O23" s="617">
        <f t="shared" si="4"/>
        <v>439400</v>
      </c>
      <c r="P23" s="617">
        <f t="shared" si="5"/>
        <v>0.4394</v>
      </c>
      <c r="Q23" s="181"/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355</v>
      </c>
      <c r="F24" s="198">
        <v>100</v>
      </c>
      <c r="G24" s="442">
        <v>590</v>
      </c>
      <c r="H24" s="443">
        <v>590</v>
      </c>
      <c r="I24" s="629">
        <f t="shared" si="6"/>
        <v>0</v>
      </c>
      <c r="J24" s="629">
        <f t="shared" si="1"/>
        <v>0</v>
      </c>
      <c r="K24" s="629">
        <f t="shared" si="2"/>
        <v>0</v>
      </c>
      <c r="L24" s="442">
        <v>176950</v>
      </c>
      <c r="M24" s="443">
        <v>177815</v>
      </c>
      <c r="N24" s="617">
        <f t="shared" si="7"/>
        <v>-865</v>
      </c>
      <c r="O24" s="617">
        <f t="shared" si="4"/>
        <v>-86500</v>
      </c>
      <c r="P24" s="617">
        <f t="shared" si="5"/>
        <v>-0.0865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355</v>
      </c>
      <c r="F25" s="198">
        <v>100</v>
      </c>
      <c r="G25" s="442">
        <v>13447</v>
      </c>
      <c r="H25" s="443">
        <v>13447</v>
      </c>
      <c r="I25" s="629">
        <f t="shared" si="6"/>
        <v>0</v>
      </c>
      <c r="J25" s="629">
        <f t="shared" si="1"/>
        <v>0</v>
      </c>
      <c r="K25" s="629">
        <f t="shared" si="2"/>
        <v>0</v>
      </c>
      <c r="L25" s="442">
        <v>261180</v>
      </c>
      <c r="M25" s="443">
        <v>262290</v>
      </c>
      <c r="N25" s="617">
        <f t="shared" si="7"/>
        <v>-1110</v>
      </c>
      <c r="O25" s="617">
        <f t="shared" si="4"/>
        <v>-111000</v>
      </c>
      <c r="P25" s="617">
        <f t="shared" si="5"/>
        <v>-0.111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355</v>
      </c>
      <c r="F26" s="198">
        <v>100</v>
      </c>
      <c r="G26" s="445">
        <v>49051</v>
      </c>
      <c r="H26" s="446">
        <v>49013</v>
      </c>
      <c r="I26" s="629">
        <f t="shared" si="6"/>
        <v>38</v>
      </c>
      <c r="J26" s="629">
        <f t="shared" si="1"/>
        <v>3800</v>
      </c>
      <c r="K26" s="629">
        <f t="shared" si="2"/>
        <v>0.0038</v>
      </c>
      <c r="L26" s="445">
        <v>694561</v>
      </c>
      <c r="M26" s="446">
        <v>688973</v>
      </c>
      <c r="N26" s="623">
        <f t="shared" si="7"/>
        <v>5588</v>
      </c>
      <c r="O26" s="623">
        <f t="shared" si="4"/>
        <v>558800</v>
      </c>
      <c r="P26" s="623">
        <f t="shared" si="5"/>
        <v>0.5588</v>
      </c>
      <c r="Q26" s="582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32"/>
      <c r="I27" s="629"/>
      <c r="J27" s="629"/>
      <c r="K27" s="629"/>
      <c r="L27" s="535"/>
      <c r="M27" s="79"/>
      <c r="N27" s="617"/>
      <c r="O27" s="617"/>
      <c r="P27" s="617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355</v>
      </c>
      <c r="F28" s="198">
        <v>1100</v>
      </c>
      <c r="G28" s="442">
        <v>0</v>
      </c>
      <c r="H28" s="443">
        <v>0</v>
      </c>
      <c r="I28" s="629">
        <f>G28-H28</f>
        <v>0</v>
      </c>
      <c r="J28" s="629">
        <f t="shared" si="1"/>
        <v>0</v>
      </c>
      <c r="K28" s="629">
        <f t="shared" si="2"/>
        <v>0</v>
      </c>
      <c r="L28" s="442">
        <v>64504</v>
      </c>
      <c r="M28" s="443">
        <v>63496</v>
      </c>
      <c r="N28" s="617">
        <f>L28-M28</f>
        <v>1008</v>
      </c>
      <c r="O28" s="617">
        <f t="shared" si="4"/>
        <v>1108800</v>
      </c>
      <c r="P28" s="617">
        <f t="shared" si="5"/>
        <v>1.1088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355</v>
      </c>
      <c r="F29" s="198">
        <v>1000</v>
      </c>
      <c r="G29" s="442">
        <v>3412</v>
      </c>
      <c r="H29" s="443">
        <v>3411</v>
      </c>
      <c r="I29" s="629">
        <f>G29-H29</f>
        <v>1</v>
      </c>
      <c r="J29" s="629">
        <f t="shared" si="1"/>
        <v>1000</v>
      </c>
      <c r="K29" s="629">
        <f t="shared" si="2"/>
        <v>0.001</v>
      </c>
      <c r="L29" s="442">
        <v>36736</v>
      </c>
      <c r="M29" s="443">
        <v>36475</v>
      </c>
      <c r="N29" s="617">
        <f>L29-M29</f>
        <v>261</v>
      </c>
      <c r="O29" s="617">
        <f t="shared" si="4"/>
        <v>261000</v>
      </c>
      <c r="P29" s="617">
        <f t="shared" si="5"/>
        <v>0.261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355</v>
      </c>
      <c r="F30" s="198">
        <v>1100</v>
      </c>
      <c r="G30" s="442">
        <v>0</v>
      </c>
      <c r="H30" s="443">
        <v>0</v>
      </c>
      <c r="I30" s="629">
        <f>G30-H30</f>
        <v>0</v>
      </c>
      <c r="J30" s="629">
        <f t="shared" si="1"/>
        <v>0</v>
      </c>
      <c r="K30" s="629">
        <f t="shared" si="2"/>
        <v>0</v>
      </c>
      <c r="L30" s="442">
        <v>136067</v>
      </c>
      <c r="M30" s="443">
        <v>136684</v>
      </c>
      <c r="N30" s="617">
        <f>L30-M30</f>
        <v>-617</v>
      </c>
      <c r="O30" s="617">
        <f t="shared" si="4"/>
        <v>-678700</v>
      </c>
      <c r="P30" s="617">
        <f t="shared" si="5"/>
        <v>-0.6787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355</v>
      </c>
      <c r="F31" s="198">
        <v>1000</v>
      </c>
      <c r="G31" s="442">
        <v>9113</v>
      </c>
      <c r="H31" s="443">
        <v>9120</v>
      </c>
      <c r="I31" s="629">
        <f>G31-H31</f>
        <v>-7</v>
      </c>
      <c r="J31" s="629">
        <f t="shared" si="1"/>
        <v>-7000</v>
      </c>
      <c r="K31" s="629">
        <f t="shared" si="2"/>
        <v>-0.007</v>
      </c>
      <c r="L31" s="442">
        <v>52030</v>
      </c>
      <c r="M31" s="443">
        <v>51435</v>
      </c>
      <c r="N31" s="617">
        <f>L31-M31</f>
        <v>595</v>
      </c>
      <c r="O31" s="617">
        <f t="shared" si="4"/>
        <v>595000</v>
      </c>
      <c r="P31" s="617">
        <f t="shared" si="5"/>
        <v>0.595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8"/>
      <c r="J32" s="628"/>
      <c r="K32" s="630">
        <f>SUM(K28:K31)</f>
        <v>-0.006</v>
      </c>
      <c r="L32" s="219"/>
      <c r="M32" s="79"/>
      <c r="N32" s="617"/>
      <c r="O32" s="617"/>
      <c r="P32" s="681">
        <f>SUM(P28:P31)</f>
        <v>1.2861000000000002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8"/>
      <c r="J33" s="628"/>
      <c r="K33" s="628"/>
      <c r="L33" s="219"/>
      <c r="M33" s="79"/>
      <c r="N33" s="617"/>
      <c r="O33" s="617"/>
      <c r="P33" s="617"/>
      <c r="Q33" s="181"/>
    </row>
    <row r="34" spans="1:17" ht="18" customHeight="1">
      <c r="A34" s="191">
        <v>22</v>
      </c>
      <c r="B34" s="734" t="s">
        <v>410</v>
      </c>
      <c r="C34" s="193">
        <v>4864845</v>
      </c>
      <c r="D34" s="192" t="s">
        <v>12</v>
      </c>
      <c r="E34" s="192" t="s">
        <v>355</v>
      </c>
      <c r="F34" s="198">
        <v>2000</v>
      </c>
      <c r="G34" s="445">
        <v>918</v>
      </c>
      <c r="H34" s="446">
        <v>875</v>
      </c>
      <c r="I34" s="629">
        <f>G34-H34</f>
        <v>43</v>
      </c>
      <c r="J34" s="629">
        <f t="shared" si="1"/>
        <v>86000</v>
      </c>
      <c r="K34" s="629">
        <f t="shared" si="2"/>
        <v>0.086</v>
      </c>
      <c r="L34" s="445">
        <v>72877</v>
      </c>
      <c r="M34" s="446">
        <v>72605</v>
      </c>
      <c r="N34" s="623">
        <f>L34-M34</f>
        <v>272</v>
      </c>
      <c r="O34" s="623">
        <f t="shared" si="4"/>
        <v>544000</v>
      </c>
      <c r="P34" s="623">
        <f t="shared" si="5"/>
        <v>0.544</v>
      </c>
      <c r="Q34" s="733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355</v>
      </c>
      <c r="F35" s="198">
        <v>1000</v>
      </c>
      <c r="G35" s="445">
        <v>1737</v>
      </c>
      <c r="H35" s="446">
        <v>1601</v>
      </c>
      <c r="I35" s="629">
        <f>G35-H35</f>
        <v>136</v>
      </c>
      <c r="J35" s="629">
        <f t="shared" si="1"/>
        <v>136000</v>
      </c>
      <c r="K35" s="629">
        <f t="shared" si="2"/>
        <v>0.136</v>
      </c>
      <c r="L35" s="445">
        <v>22</v>
      </c>
      <c r="M35" s="446">
        <v>15</v>
      </c>
      <c r="N35" s="623">
        <f>L35-M35</f>
        <v>7</v>
      </c>
      <c r="O35" s="623">
        <f t="shared" si="4"/>
        <v>7000</v>
      </c>
      <c r="P35" s="623">
        <f t="shared" si="5"/>
        <v>0.007</v>
      </c>
      <c r="Q35" s="700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355</v>
      </c>
      <c r="F36" s="198">
        <v>100</v>
      </c>
      <c r="G36" s="442">
        <v>890230</v>
      </c>
      <c r="H36" s="443">
        <v>890230</v>
      </c>
      <c r="I36" s="628">
        <f>G36-H36</f>
        <v>0</v>
      </c>
      <c r="J36" s="628">
        <f t="shared" si="1"/>
        <v>0</v>
      </c>
      <c r="K36" s="628">
        <f t="shared" si="2"/>
        <v>0</v>
      </c>
      <c r="L36" s="442">
        <v>54462</v>
      </c>
      <c r="M36" s="443">
        <v>54462</v>
      </c>
      <c r="N36" s="617">
        <f>L36-M36</f>
        <v>0</v>
      </c>
      <c r="O36" s="617">
        <f t="shared" si="4"/>
        <v>0</v>
      </c>
      <c r="P36" s="617">
        <f t="shared" si="5"/>
        <v>0</v>
      </c>
      <c r="Q36" s="181"/>
    </row>
    <row r="37" spans="1:17" ht="18" customHeight="1">
      <c r="A37" s="191"/>
      <c r="B37" s="200" t="s">
        <v>193</v>
      </c>
      <c r="C37" s="193"/>
      <c r="D37" s="197"/>
      <c r="E37" s="311"/>
      <c r="F37" s="198"/>
      <c r="G37" s="130"/>
      <c r="H37" s="79"/>
      <c r="I37" s="628"/>
      <c r="J37" s="628"/>
      <c r="K37" s="628"/>
      <c r="L37" s="219"/>
      <c r="M37" s="79"/>
      <c r="N37" s="617"/>
      <c r="O37" s="617"/>
      <c r="P37" s="617"/>
      <c r="Q37" s="181"/>
    </row>
    <row r="38" spans="1:17" ht="17.25" customHeight="1">
      <c r="A38" s="191">
        <v>25</v>
      </c>
      <c r="B38" s="192" t="s">
        <v>409</v>
      </c>
      <c r="C38" s="193">
        <v>4864892</v>
      </c>
      <c r="D38" s="197" t="s">
        <v>12</v>
      </c>
      <c r="E38" s="311" t="s">
        <v>355</v>
      </c>
      <c r="F38" s="198">
        <v>-500</v>
      </c>
      <c r="G38" s="445">
        <v>4323</v>
      </c>
      <c r="H38" s="446">
        <v>4351</v>
      </c>
      <c r="I38" s="629">
        <f>G38-H38</f>
        <v>-28</v>
      </c>
      <c r="J38" s="629">
        <f t="shared" si="1"/>
        <v>14000</v>
      </c>
      <c r="K38" s="629">
        <f t="shared" si="2"/>
        <v>0.014</v>
      </c>
      <c r="L38" s="445">
        <v>19657</v>
      </c>
      <c r="M38" s="446">
        <v>20406</v>
      </c>
      <c r="N38" s="623">
        <f>L38-M38</f>
        <v>-749</v>
      </c>
      <c r="O38" s="623">
        <f t="shared" si="4"/>
        <v>374500</v>
      </c>
      <c r="P38" s="623">
        <f t="shared" si="5"/>
        <v>0.3745</v>
      </c>
      <c r="Q38" s="696"/>
    </row>
    <row r="39" spans="1:17" ht="17.25" customHeight="1">
      <c r="A39" s="191">
        <v>26</v>
      </c>
      <c r="B39" s="192" t="s">
        <v>412</v>
      </c>
      <c r="C39" s="193">
        <v>4864826</v>
      </c>
      <c r="D39" s="197" t="s">
        <v>12</v>
      </c>
      <c r="E39" s="311" t="s">
        <v>355</v>
      </c>
      <c r="F39" s="196">
        <v>-83.3333333333333</v>
      </c>
      <c r="G39" s="445">
        <v>3896</v>
      </c>
      <c r="H39" s="446">
        <v>4121</v>
      </c>
      <c r="I39" s="629">
        <f>G39-H39</f>
        <v>-225</v>
      </c>
      <c r="J39" s="629">
        <f t="shared" si="1"/>
        <v>18749.999999999993</v>
      </c>
      <c r="K39" s="629">
        <f t="shared" si="2"/>
        <v>0.018749999999999992</v>
      </c>
      <c r="L39" s="445">
        <v>986402</v>
      </c>
      <c r="M39" s="446">
        <v>986977</v>
      </c>
      <c r="N39" s="623">
        <f>L39-M39</f>
        <v>-575</v>
      </c>
      <c r="O39" s="623">
        <f t="shared" si="4"/>
        <v>47916.66666666665</v>
      </c>
      <c r="P39" s="623">
        <f t="shared" si="5"/>
        <v>0.04791666666666665</v>
      </c>
      <c r="Q39" s="557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1" t="s">
        <v>355</v>
      </c>
      <c r="F40" s="196">
        <v>-166.666666666667</v>
      </c>
      <c r="G40" s="445">
        <v>996903</v>
      </c>
      <c r="H40" s="446">
        <v>996903</v>
      </c>
      <c r="I40" s="629">
        <f>G40-H40</f>
        <v>0</v>
      </c>
      <c r="J40" s="629">
        <f t="shared" si="1"/>
        <v>0</v>
      </c>
      <c r="K40" s="629">
        <f t="shared" si="2"/>
        <v>0</v>
      </c>
      <c r="L40" s="445">
        <v>994294</v>
      </c>
      <c r="M40" s="446">
        <v>994294</v>
      </c>
      <c r="N40" s="623">
        <f>L40-M40</f>
        <v>0</v>
      </c>
      <c r="O40" s="623">
        <f t="shared" si="4"/>
        <v>0</v>
      </c>
      <c r="P40" s="623">
        <f t="shared" si="5"/>
        <v>0</v>
      </c>
      <c r="Q40" s="557"/>
    </row>
    <row r="41" spans="1:17" ht="16.5" customHeight="1" thickBot="1">
      <c r="A41" s="191"/>
      <c r="B41" s="725"/>
      <c r="C41" s="204"/>
      <c r="D41" s="206"/>
      <c r="E41" s="203"/>
      <c r="F41" s="726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3"/>
    </row>
    <row r="42" spans="1:17" ht="18" customHeight="1" thickTop="1">
      <c r="A42" s="190"/>
      <c r="B42" s="192"/>
      <c r="C42" s="193"/>
      <c r="D42" s="194"/>
      <c r="E42" s="311"/>
      <c r="F42" s="193"/>
      <c r="G42" s="193"/>
      <c r="H42" s="79"/>
      <c r="I42" s="79"/>
      <c r="J42" s="79"/>
      <c r="K42" s="79"/>
      <c r="L42" s="534"/>
      <c r="M42" s="79"/>
      <c r="N42" s="79"/>
      <c r="O42" s="79"/>
      <c r="P42" s="79"/>
      <c r="Q42" s="25"/>
    </row>
    <row r="43" spans="1:17" ht="21" customHeight="1" thickBot="1">
      <c r="A43" s="215"/>
      <c r="B43" s="541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JUNE-2013</v>
      </c>
    </row>
    <row r="44" spans="1:17" ht="21.75" customHeight="1" thickTop="1">
      <c r="A44" s="188"/>
      <c r="B44" s="545" t="s">
        <v>357</v>
      </c>
      <c r="C44" s="193"/>
      <c r="D44" s="194"/>
      <c r="E44" s="311"/>
      <c r="F44" s="193"/>
      <c r="G44" s="546"/>
      <c r="H44" s="79"/>
      <c r="I44" s="79"/>
      <c r="J44" s="79"/>
      <c r="K44" s="79"/>
      <c r="L44" s="546"/>
      <c r="M44" s="79"/>
      <c r="N44" s="79"/>
      <c r="O44" s="79"/>
      <c r="P44" s="547"/>
      <c r="Q44" s="548"/>
    </row>
    <row r="45" spans="1:17" ht="21" customHeight="1">
      <c r="A45" s="191"/>
      <c r="B45" s="714" t="s">
        <v>402</v>
      </c>
      <c r="C45" s="193"/>
      <c r="D45" s="194"/>
      <c r="E45" s="311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5"/>
    </row>
    <row r="46" spans="1:17" ht="18">
      <c r="A46" s="191">
        <v>26</v>
      </c>
      <c r="B46" s="192" t="s">
        <v>403</v>
      </c>
      <c r="C46" s="193">
        <v>5128418</v>
      </c>
      <c r="D46" s="197" t="s">
        <v>12</v>
      </c>
      <c r="E46" s="311" t="s">
        <v>355</v>
      </c>
      <c r="F46" s="193">
        <v>-1000</v>
      </c>
      <c r="G46" s="442">
        <v>984681</v>
      </c>
      <c r="H46" s="443">
        <v>984707</v>
      </c>
      <c r="I46" s="617">
        <f>G46-H46</f>
        <v>-26</v>
      </c>
      <c r="J46" s="617">
        <f t="shared" si="1"/>
        <v>26000</v>
      </c>
      <c r="K46" s="617">
        <f t="shared" si="2"/>
        <v>0.026</v>
      </c>
      <c r="L46" s="442">
        <v>993977</v>
      </c>
      <c r="M46" s="443">
        <v>997561</v>
      </c>
      <c r="N46" s="617">
        <f>L46-M46</f>
        <v>-3584</v>
      </c>
      <c r="O46" s="617">
        <f t="shared" si="4"/>
        <v>3584000</v>
      </c>
      <c r="P46" s="617">
        <f t="shared" si="5"/>
        <v>3.584</v>
      </c>
      <c r="Q46" s="716"/>
    </row>
    <row r="47" spans="1:17" ht="18">
      <c r="A47" s="191"/>
      <c r="B47" s="714" t="s">
        <v>406</v>
      </c>
      <c r="C47" s="193"/>
      <c r="D47" s="197"/>
      <c r="E47" s="311"/>
      <c r="F47" s="193"/>
      <c r="G47" s="442"/>
      <c r="H47" s="443"/>
      <c r="I47" s="617"/>
      <c r="J47" s="617"/>
      <c r="K47" s="617"/>
      <c r="L47" s="442"/>
      <c r="M47" s="443"/>
      <c r="N47" s="617"/>
      <c r="O47" s="617"/>
      <c r="P47" s="617"/>
      <c r="Q47" s="716"/>
    </row>
    <row r="48" spans="1:17" ht="18">
      <c r="A48" s="191">
        <v>27</v>
      </c>
      <c r="B48" s="192" t="s">
        <v>403</v>
      </c>
      <c r="C48" s="193">
        <v>5128422</v>
      </c>
      <c r="D48" s="197" t="s">
        <v>12</v>
      </c>
      <c r="E48" s="311" t="s">
        <v>355</v>
      </c>
      <c r="F48" s="193">
        <v>-1000</v>
      </c>
      <c r="G48" s="442">
        <v>996174</v>
      </c>
      <c r="H48" s="443">
        <v>996691</v>
      </c>
      <c r="I48" s="617">
        <f>G48-H48</f>
        <v>-517</v>
      </c>
      <c r="J48" s="617">
        <f t="shared" si="1"/>
        <v>517000</v>
      </c>
      <c r="K48" s="617">
        <f t="shared" si="2"/>
        <v>0.517</v>
      </c>
      <c r="L48" s="442">
        <v>995580</v>
      </c>
      <c r="M48" s="443">
        <v>998363</v>
      </c>
      <c r="N48" s="617">
        <f>L48-M48</f>
        <v>-2783</v>
      </c>
      <c r="O48" s="617">
        <f t="shared" si="4"/>
        <v>2783000</v>
      </c>
      <c r="P48" s="617">
        <f t="shared" si="5"/>
        <v>2.783</v>
      </c>
      <c r="Q48" s="716"/>
    </row>
    <row r="49" spans="1:17" ht="18" customHeight="1">
      <c r="A49" s="191"/>
      <c r="B49" s="199" t="s">
        <v>194</v>
      </c>
      <c r="C49" s="193"/>
      <c r="D49" s="194"/>
      <c r="E49" s="311"/>
      <c r="F49" s="198"/>
      <c r="G49" s="130"/>
      <c r="H49" s="79"/>
      <c r="I49" s="79"/>
      <c r="J49" s="79"/>
      <c r="K49" s="79"/>
      <c r="L49" s="219"/>
      <c r="M49" s="79"/>
      <c r="N49" s="79"/>
      <c r="O49" s="79"/>
      <c r="P49" s="79"/>
      <c r="Q49" s="181"/>
    </row>
    <row r="50" spans="1:17" ht="25.5">
      <c r="A50" s="191">
        <v>28</v>
      </c>
      <c r="B50" s="201" t="s">
        <v>218</v>
      </c>
      <c r="C50" s="193">
        <v>4865133</v>
      </c>
      <c r="D50" s="197" t="s">
        <v>12</v>
      </c>
      <c r="E50" s="311" t="s">
        <v>355</v>
      </c>
      <c r="F50" s="198">
        <v>100</v>
      </c>
      <c r="G50" s="442">
        <v>279794</v>
      </c>
      <c r="H50" s="443">
        <v>279077</v>
      </c>
      <c r="I50" s="617">
        <f>G50-H50</f>
        <v>717</v>
      </c>
      <c r="J50" s="617">
        <f t="shared" si="1"/>
        <v>71700</v>
      </c>
      <c r="K50" s="617">
        <f t="shared" si="2"/>
        <v>0.0717</v>
      </c>
      <c r="L50" s="442">
        <v>43815</v>
      </c>
      <c r="M50" s="443">
        <v>41021</v>
      </c>
      <c r="N50" s="617">
        <f>L50-M50</f>
        <v>2794</v>
      </c>
      <c r="O50" s="617">
        <f t="shared" si="4"/>
        <v>279400</v>
      </c>
      <c r="P50" s="617">
        <f t="shared" si="5"/>
        <v>0.2794</v>
      </c>
      <c r="Q50" s="181"/>
    </row>
    <row r="51" spans="1:17" ht="18" customHeight="1">
      <c r="A51" s="191"/>
      <c r="B51" s="199" t="s">
        <v>196</v>
      </c>
      <c r="C51" s="193"/>
      <c r="D51" s="197"/>
      <c r="E51" s="311"/>
      <c r="F51" s="198"/>
      <c r="G51" s="130"/>
      <c r="H51" s="79"/>
      <c r="I51" s="617"/>
      <c r="J51" s="617"/>
      <c r="K51" s="617"/>
      <c r="L51" s="219"/>
      <c r="M51" s="79"/>
      <c r="N51" s="617"/>
      <c r="O51" s="617"/>
      <c r="P51" s="617"/>
      <c r="Q51" s="181"/>
    </row>
    <row r="52" spans="1:17" ht="18" customHeight="1">
      <c r="A52" s="191">
        <v>29</v>
      </c>
      <c r="B52" s="192" t="s">
        <v>183</v>
      </c>
      <c r="C52" s="193">
        <v>4865076</v>
      </c>
      <c r="D52" s="197" t="s">
        <v>12</v>
      </c>
      <c r="E52" s="311" t="s">
        <v>355</v>
      </c>
      <c r="F52" s="198">
        <v>100</v>
      </c>
      <c r="G52" s="442">
        <v>1322</v>
      </c>
      <c r="H52" s="443">
        <v>1287</v>
      </c>
      <c r="I52" s="617">
        <f>G52-H52</f>
        <v>35</v>
      </c>
      <c r="J52" s="617">
        <f t="shared" si="1"/>
        <v>3500</v>
      </c>
      <c r="K52" s="617">
        <f t="shared" si="2"/>
        <v>0.0035</v>
      </c>
      <c r="L52" s="442">
        <v>16989</v>
      </c>
      <c r="M52" s="443">
        <v>16367</v>
      </c>
      <c r="N52" s="617">
        <f>L52-M52</f>
        <v>622</v>
      </c>
      <c r="O52" s="617">
        <f t="shared" si="4"/>
        <v>62200</v>
      </c>
      <c r="P52" s="617">
        <f t="shared" si="5"/>
        <v>0.0622</v>
      </c>
      <c r="Q52" s="181"/>
    </row>
    <row r="53" spans="1:17" ht="18" customHeight="1">
      <c r="A53" s="191">
        <v>30</v>
      </c>
      <c r="B53" s="195" t="s">
        <v>197</v>
      </c>
      <c r="C53" s="193">
        <v>4865077</v>
      </c>
      <c r="D53" s="197" t="s">
        <v>12</v>
      </c>
      <c r="E53" s="311" t="s">
        <v>355</v>
      </c>
      <c r="F53" s="198">
        <v>100</v>
      </c>
      <c r="G53" s="130"/>
      <c r="H53" s="79"/>
      <c r="I53" s="617">
        <f>G53-H53</f>
        <v>0</v>
      </c>
      <c r="J53" s="617">
        <f t="shared" si="1"/>
        <v>0</v>
      </c>
      <c r="K53" s="617">
        <f t="shared" si="2"/>
        <v>0</v>
      </c>
      <c r="L53" s="535"/>
      <c r="M53" s="79"/>
      <c r="N53" s="617">
        <f>L53-M53</f>
        <v>0</v>
      </c>
      <c r="O53" s="617">
        <f t="shared" si="4"/>
        <v>0</v>
      </c>
      <c r="P53" s="617">
        <f t="shared" si="5"/>
        <v>0</v>
      </c>
      <c r="Q53" s="181"/>
    </row>
    <row r="54" spans="1:17" ht="18" customHeight="1">
      <c r="A54" s="191"/>
      <c r="B54" s="199" t="s">
        <v>173</v>
      </c>
      <c r="C54" s="193"/>
      <c r="D54" s="197"/>
      <c r="E54" s="311"/>
      <c r="F54" s="198"/>
      <c r="G54" s="130"/>
      <c r="H54" s="79"/>
      <c r="I54" s="617"/>
      <c r="J54" s="617"/>
      <c r="K54" s="617"/>
      <c r="L54" s="219"/>
      <c r="M54" s="79"/>
      <c r="N54" s="617"/>
      <c r="O54" s="617"/>
      <c r="P54" s="617"/>
      <c r="Q54" s="181"/>
    </row>
    <row r="55" spans="1:17" ht="18" customHeight="1">
      <c r="A55" s="191">
        <v>31</v>
      </c>
      <c r="B55" s="192" t="s">
        <v>190</v>
      </c>
      <c r="C55" s="193">
        <v>4865093</v>
      </c>
      <c r="D55" s="197" t="s">
        <v>12</v>
      </c>
      <c r="E55" s="311" t="s">
        <v>355</v>
      </c>
      <c r="F55" s="198">
        <v>100</v>
      </c>
      <c r="G55" s="442">
        <v>56211</v>
      </c>
      <c r="H55" s="443">
        <v>56080</v>
      </c>
      <c r="I55" s="617">
        <f>G55-H55</f>
        <v>131</v>
      </c>
      <c r="J55" s="617">
        <f t="shared" si="1"/>
        <v>13100</v>
      </c>
      <c r="K55" s="617">
        <f t="shared" si="2"/>
        <v>0.0131</v>
      </c>
      <c r="L55" s="442">
        <v>56228</v>
      </c>
      <c r="M55" s="443">
        <v>55062</v>
      </c>
      <c r="N55" s="617">
        <f>L55-M55</f>
        <v>1166</v>
      </c>
      <c r="O55" s="617">
        <f t="shared" si="4"/>
        <v>116600</v>
      </c>
      <c r="P55" s="617">
        <f t="shared" si="5"/>
        <v>0.1166</v>
      </c>
      <c r="Q55" s="181"/>
    </row>
    <row r="56" spans="1:17" ht="19.5" customHeight="1">
      <c r="A56" s="191">
        <v>32</v>
      </c>
      <c r="B56" s="195" t="s">
        <v>191</v>
      </c>
      <c r="C56" s="193">
        <v>4865094</v>
      </c>
      <c r="D56" s="197" t="s">
        <v>12</v>
      </c>
      <c r="E56" s="311" t="s">
        <v>355</v>
      </c>
      <c r="F56" s="198">
        <v>100</v>
      </c>
      <c r="G56" s="442">
        <v>46858</v>
      </c>
      <c r="H56" s="443">
        <v>46703</v>
      </c>
      <c r="I56" s="617">
        <f>G56-H56</f>
        <v>155</v>
      </c>
      <c r="J56" s="617">
        <f t="shared" si="1"/>
        <v>15500</v>
      </c>
      <c r="K56" s="617">
        <f t="shared" si="2"/>
        <v>0.0155</v>
      </c>
      <c r="L56" s="442">
        <v>55858</v>
      </c>
      <c r="M56" s="443">
        <v>55220</v>
      </c>
      <c r="N56" s="617">
        <f>L56-M56</f>
        <v>638</v>
      </c>
      <c r="O56" s="617">
        <f t="shared" si="4"/>
        <v>63800</v>
      </c>
      <c r="P56" s="617">
        <f t="shared" si="5"/>
        <v>0.0638</v>
      </c>
      <c r="Q56" s="181"/>
    </row>
    <row r="57" spans="1:17" ht="25.5">
      <c r="A57" s="191">
        <v>33</v>
      </c>
      <c r="B57" s="201" t="s">
        <v>217</v>
      </c>
      <c r="C57" s="193">
        <v>4865144</v>
      </c>
      <c r="D57" s="197" t="s">
        <v>12</v>
      </c>
      <c r="E57" s="311" t="s">
        <v>355</v>
      </c>
      <c r="F57" s="198">
        <v>200</v>
      </c>
      <c r="G57" s="692">
        <v>83505</v>
      </c>
      <c r="H57" s="693">
        <v>82787</v>
      </c>
      <c r="I57" s="628">
        <f>G57-H57</f>
        <v>718</v>
      </c>
      <c r="J57" s="628">
        <f t="shared" si="1"/>
        <v>143600</v>
      </c>
      <c r="K57" s="628">
        <f t="shared" si="2"/>
        <v>0.1436</v>
      </c>
      <c r="L57" s="692">
        <v>109131</v>
      </c>
      <c r="M57" s="693">
        <v>107300</v>
      </c>
      <c r="N57" s="628">
        <f>L57-M57</f>
        <v>1831</v>
      </c>
      <c r="O57" s="628">
        <f t="shared" si="4"/>
        <v>366200</v>
      </c>
      <c r="P57" s="628">
        <f t="shared" si="5"/>
        <v>0.3662</v>
      </c>
      <c r="Q57" s="694"/>
    </row>
    <row r="58" spans="1:17" ht="19.5" customHeight="1">
      <c r="A58" s="191"/>
      <c r="B58" s="199" t="s">
        <v>183</v>
      </c>
      <c r="C58" s="193"/>
      <c r="D58" s="197"/>
      <c r="E58" s="194"/>
      <c r="F58" s="198"/>
      <c r="G58" s="442"/>
      <c r="H58" s="443"/>
      <c r="I58" s="617"/>
      <c r="J58" s="617"/>
      <c r="K58" s="617"/>
      <c r="L58" s="219"/>
      <c r="M58" s="79"/>
      <c r="N58" s="617"/>
      <c r="O58" s="617"/>
      <c r="P58" s="617"/>
      <c r="Q58" s="181"/>
    </row>
    <row r="59" spans="1:17" ht="18">
      <c r="A59" s="191">
        <v>34</v>
      </c>
      <c r="B59" s="192" t="s">
        <v>184</v>
      </c>
      <c r="C59" s="193">
        <v>4865143</v>
      </c>
      <c r="D59" s="197" t="s">
        <v>12</v>
      </c>
      <c r="E59" s="194" t="s">
        <v>13</v>
      </c>
      <c r="F59" s="198">
        <v>100</v>
      </c>
      <c r="G59" s="442">
        <v>36375</v>
      </c>
      <c r="H59" s="443">
        <v>36375</v>
      </c>
      <c r="I59" s="617">
        <f>G59-H59</f>
        <v>0</v>
      </c>
      <c r="J59" s="617">
        <f t="shared" si="1"/>
        <v>0</v>
      </c>
      <c r="K59" s="617">
        <f t="shared" si="2"/>
        <v>0</v>
      </c>
      <c r="L59" s="442">
        <v>891565</v>
      </c>
      <c r="M59" s="443">
        <v>891565</v>
      </c>
      <c r="N59" s="617">
        <f>L59-M59</f>
        <v>0</v>
      </c>
      <c r="O59" s="617">
        <f t="shared" si="4"/>
        <v>0</v>
      </c>
      <c r="P59" s="617">
        <f t="shared" si="5"/>
        <v>0</v>
      </c>
      <c r="Q59" s="581"/>
    </row>
    <row r="60" spans="1:23" ht="18" customHeight="1" thickBot="1">
      <c r="A60" s="202"/>
      <c r="B60" s="203"/>
      <c r="C60" s="204"/>
      <c r="D60" s="205"/>
      <c r="E60" s="206"/>
      <c r="F60" s="207"/>
      <c r="G60" s="208"/>
      <c r="H60" s="209"/>
      <c r="I60" s="210"/>
      <c r="J60" s="210"/>
      <c r="K60" s="210"/>
      <c r="L60" s="211"/>
      <c r="M60" s="209"/>
      <c r="N60" s="210"/>
      <c r="O60" s="210"/>
      <c r="P60" s="210"/>
      <c r="Q60" s="213"/>
      <c r="R60" s="93"/>
      <c r="S60" s="93"/>
      <c r="T60" s="93"/>
      <c r="U60" s="93"/>
      <c r="V60" s="93"/>
      <c r="W60" s="93"/>
    </row>
    <row r="61" spans="1:23" ht="15.75" customHeight="1" thickTop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  <c r="R61" s="93"/>
      <c r="S61" s="93"/>
      <c r="T61" s="93"/>
      <c r="U61" s="93"/>
      <c r="V61" s="93"/>
      <c r="W61" s="93"/>
    </row>
    <row r="62" spans="1:23" ht="24" thickBot="1">
      <c r="A62" s="530" t="s">
        <v>375</v>
      </c>
      <c r="G62" s="19"/>
      <c r="H62" s="19"/>
      <c r="I62" s="56" t="s">
        <v>407</v>
      </c>
      <c r="J62" s="19"/>
      <c r="K62" s="19"/>
      <c r="L62" s="19"/>
      <c r="M62" s="19"/>
      <c r="N62" s="56" t="s">
        <v>408</v>
      </c>
      <c r="O62" s="19"/>
      <c r="P62" s="19"/>
      <c r="R62" s="93"/>
      <c r="S62" s="93"/>
      <c r="T62" s="93"/>
      <c r="U62" s="93"/>
      <c r="V62" s="93"/>
      <c r="W62" s="93"/>
    </row>
    <row r="63" spans="1:23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G5</f>
        <v>FINAL READING 01/07/2013</v>
      </c>
      <c r="H63" s="39" t="str">
        <f>H5</f>
        <v>INTIAL READING 01/06/2013</v>
      </c>
      <c r="I63" s="39" t="s">
        <v>4</v>
      </c>
      <c r="J63" s="39" t="s">
        <v>5</v>
      </c>
      <c r="K63" s="39" t="s">
        <v>6</v>
      </c>
      <c r="L63" s="41" t="str">
        <f>G63</f>
        <v>FINAL READING 01/07/2013</v>
      </c>
      <c r="M63" s="39" t="str">
        <f>H63</f>
        <v>INTIAL READING 01/06/2013</v>
      </c>
      <c r="N63" s="39" t="s">
        <v>4</v>
      </c>
      <c r="O63" s="39" t="s">
        <v>5</v>
      </c>
      <c r="P63" s="39" t="s">
        <v>6</v>
      </c>
      <c r="Q63" s="214" t="s">
        <v>318</v>
      </c>
      <c r="R63" s="93"/>
      <c r="S63" s="93"/>
      <c r="T63" s="93"/>
      <c r="U63" s="93"/>
      <c r="V63" s="93"/>
      <c r="W63" s="93"/>
    </row>
    <row r="64" spans="1:23" ht="15.75" customHeight="1" thickTop="1">
      <c r="A64" s="549"/>
      <c r="B64" s="550"/>
      <c r="C64" s="550"/>
      <c r="D64" s="550"/>
      <c r="E64" s="550"/>
      <c r="F64" s="553"/>
      <c r="G64" s="550"/>
      <c r="H64" s="550"/>
      <c r="I64" s="550"/>
      <c r="J64" s="550"/>
      <c r="K64" s="553"/>
      <c r="L64" s="550"/>
      <c r="M64" s="550"/>
      <c r="N64" s="550"/>
      <c r="O64" s="550"/>
      <c r="P64" s="550"/>
      <c r="Q64" s="556"/>
      <c r="R64" s="93"/>
      <c r="S64" s="93"/>
      <c r="T64" s="93"/>
      <c r="U64" s="93"/>
      <c r="V64" s="93"/>
      <c r="W64" s="93"/>
    </row>
    <row r="65" spans="1:23" ht="15.75" customHeight="1">
      <c r="A65" s="551"/>
      <c r="B65" s="399" t="s">
        <v>372</v>
      </c>
      <c r="C65" s="436"/>
      <c r="D65" s="464"/>
      <c r="E65" s="426"/>
      <c r="F65" s="198"/>
      <c r="G65" s="552"/>
      <c r="H65" s="552"/>
      <c r="I65" s="552"/>
      <c r="J65" s="552"/>
      <c r="K65" s="552"/>
      <c r="L65" s="551"/>
      <c r="M65" s="552"/>
      <c r="N65" s="552"/>
      <c r="O65" s="552"/>
      <c r="P65" s="552"/>
      <c r="Q65" s="557"/>
      <c r="R65" s="93"/>
      <c r="S65" s="93"/>
      <c r="T65" s="93"/>
      <c r="U65" s="93"/>
      <c r="V65" s="93"/>
      <c r="W65" s="93"/>
    </row>
    <row r="66" spans="1:23" ht="15.75" customHeight="1">
      <c r="A66" s="555">
        <v>1</v>
      </c>
      <c r="B66" s="192" t="s">
        <v>373</v>
      </c>
      <c r="C66" s="193">
        <v>4902586</v>
      </c>
      <c r="D66" s="464" t="s">
        <v>12</v>
      </c>
      <c r="E66" s="426" t="s">
        <v>355</v>
      </c>
      <c r="F66" s="198">
        <v>-100</v>
      </c>
      <c r="G66" s="442">
        <v>1405</v>
      </c>
      <c r="H66" s="443">
        <v>1405</v>
      </c>
      <c r="I66" s="617">
        <f>G66-H66</f>
        <v>0</v>
      </c>
      <c r="J66" s="617">
        <f>$F66*I66</f>
        <v>0</v>
      </c>
      <c r="K66" s="617">
        <f>J66/1000000</f>
        <v>0</v>
      </c>
      <c r="L66" s="442">
        <v>8719</v>
      </c>
      <c r="M66" s="443">
        <v>8203</v>
      </c>
      <c r="N66" s="617">
        <f>L66-M66</f>
        <v>516</v>
      </c>
      <c r="O66" s="617">
        <f>$F66*N66</f>
        <v>-51600</v>
      </c>
      <c r="P66" s="617">
        <f>O66/1000000</f>
        <v>-0.0516</v>
      </c>
      <c r="Q66" s="557"/>
      <c r="R66" s="93"/>
      <c r="S66" s="93"/>
      <c r="T66" s="93"/>
      <c r="U66" s="93"/>
      <c r="V66" s="93"/>
      <c r="W66" s="93"/>
    </row>
    <row r="67" spans="1:23" ht="15.75" customHeight="1">
      <c r="A67" s="555">
        <v>2</v>
      </c>
      <c r="B67" s="192" t="s">
        <v>374</v>
      </c>
      <c r="C67" s="193">
        <v>4902587</v>
      </c>
      <c r="D67" s="464" t="s">
        <v>12</v>
      </c>
      <c r="E67" s="426" t="s">
        <v>355</v>
      </c>
      <c r="F67" s="198">
        <v>-100</v>
      </c>
      <c r="G67" s="442">
        <v>8391</v>
      </c>
      <c r="H67" s="443">
        <v>8390</v>
      </c>
      <c r="I67" s="617">
        <f>G67-H67</f>
        <v>1</v>
      </c>
      <c r="J67" s="617">
        <f>$F67*I67</f>
        <v>-100</v>
      </c>
      <c r="K67" s="617">
        <f>J67/1000000</f>
        <v>-0.0001</v>
      </c>
      <c r="L67" s="442">
        <v>17578</v>
      </c>
      <c r="M67" s="443">
        <v>15908</v>
      </c>
      <c r="N67" s="617">
        <f>L67-M67</f>
        <v>1670</v>
      </c>
      <c r="O67" s="617">
        <f>$F67*N67</f>
        <v>-167000</v>
      </c>
      <c r="P67" s="617">
        <f>O67/1000000</f>
        <v>-0.167</v>
      </c>
      <c r="Q67" s="557"/>
      <c r="R67" s="93"/>
      <c r="S67" s="93"/>
      <c r="T67" s="93"/>
      <c r="U67" s="93"/>
      <c r="V67" s="93"/>
      <c r="W67" s="93"/>
    </row>
    <row r="68" spans="1:23" ht="15.75" customHeight="1" thickBot="1">
      <c r="A68" s="211"/>
      <c r="B68" s="209"/>
      <c r="C68" s="209"/>
      <c r="D68" s="209"/>
      <c r="E68" s="209"/>
      <c r="F68" s="554"/>
      <c r="G68" s="209"/>
      <c r="H68" s="209"/>
      <c r="I68" s="209"/>
      <c r="J68" s="209"/>
      <c r="K68" s="554"/>
      <c r="L68" s="209"/>
      <c r="M68" s="209"/>
      <c r="N68" s="209"/>
      <c r="O68" s="209"/>
      <c r="P68" s="209"/>
      <c r="Q68" s="213"/>
      <c r="R68" s="93"/>
      <c r="S68" s="93"/>
      <c r="T68" s="93"/>
      <c r="U68" s="93"/>
      <c r="V68" s="93"/>
      <c r="W68" s="93"/>
    </row>
    <row r="69" spans="1:23" ht="15.75" customHeight="1" thickTop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3"/>
      <c r="R69" s="93"/>
      <c r="S69" s="93"/>
      <c r="T69" s="93"/>
      <c r="U69" s="93"/>
      <c r="V69" s="93"/>
      <c r="W69" s="93"/>
    </row>
    <row r="70" spans="1:23" ht="15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16" ht="25.5" customHeight="1">
      <c r="A71" s="212" t="s">
        <v>347</v>
      </c>
      <c r="B71" s="90"/>
      <c r="C71" s="91"/>
      <c r="D71" s="90"/>
      <c r="E71" s="90"/>
      <c r="F71" s="90"/>
      <c r="G71" s="90"/>
      <c r="H71" s="90"/>
      <c r="I71" s="90"/>
      <c r="J71" s="90"/>
      <c r="K71" s="682">
        <f>SUM(K9:K60)+SUM(K66:K68)-K32</f>
        <v>1.3608500000000001</v>
      </c>
      <c r="L71" s="683"/>
      <c r="M71" s="683"/>
      <c r="N71" s="683"/>
      <c r="O71" s="683"/>
      <c r="P71" s="682">
        <f>SUM(P9:P60)+SUM(P66:P68)-P32</f>
        <v>11.409316666666665</v>
      </c>
    </row>
    <row r="72" spans="1:16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9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12.75" hidden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23.25" customHeight="1" thickBot="1">
      <c r="A75" s="90"/>
      <c r="B75" s="90"/>
      <c r="C75" s="297"/>
      <c r="D75" s="90"/>
      <c r="E75" s="90"/>
      <c r="F75" s="90"/>
      <c r="G75" s="90"/>
      <c r="H75" s="90"/>
      <c r="I75" s="90"/>
      <c r="J75" s="299"/>
      <c r="K75" s="316" t="s">
        <v>348</v>
      </c>
      <c r="L75" s="90"/>
      <c r="M75" s="90"/>
      <c r="N75" s="90"/>
      <c r="O75" s="90"/>
      <c r="P75" s="316" t="s">
        <v>349</v>
      </c>
    </row>
    <row r="76" spans="1:17" ht="20.25">
      <c r="A76" s="294"/>
      <c r="B76" s="295"/>
      <c r="C76" s="212"/>
      <c r="D76" s="57"/>
      <c r="E76" s="57"/>
      <c r="F76" s="57"/>
      <c r="G76" s="57"/>
      <c r="H76" s="57"/>
      <c r="I76" s="57"/>
      <c r="J76" s="296"/>
      <c r="K76" s="295"/>
      <c r="L76" s="295"/>
      <c r="M76" s="295"/>
      <c r="N76" s="295"/>
      <c r="O76" s="295"/>
      <c r="P76" s="295"/>
      <c r="Q76" s="58"/>
    </row>
    <row r="77" spans="1:17" ht="20.25">
      <c r="A77" s="298"/>
      <c r="B77" s="212" t="s">
        <v>345</v>
      </c>
      <c r="C77" s="212"/>
      <c r="D77" s="289"/>
      <c r="E77" s="289"/>
      <c r="F77" s="289"/>
      <c r="G77" s="289"/>
      <c r="H77" s="289"/>
      <c r="I77" s="289"/>
      <c r="J77" s="289"/>
      <c r="K77" s="684">
        <f>K71</f>
        <v>1.3608500000000001</v>
      </c>
      <c r="L77" s="685"/>
      <c r="M77" s="685"/>
      <c r="N77" s="685"/>
      <c r="O77" s="685"/>
      <c r="P77" s="684">
        <f>P71</f>
        <v>11.409316666666665</v>
      </c>
      <c r="Q77" s="59"/>
    </row>
    <row r="78" spans="1:17" ht="20.25">
      <c r="A78" s="298"/>
      <c r="B78" s="212"/>
      <c r="C78" s="212"/>
      <c r="D78" s="289"/>
      <c r="E78" s="289"/>
      <c r="F78" s="289"/>
      <c r="G78" s="289"/>
      <c r="H78" s="289"/>
      <c r="I78" s="291"/>
      <c r="J78" s="131"/>
      <c r="K78" s="78"/>
      <c r="L78" s="78"/>
      <c r="M78" s="78"/>
      <c r="N78" s="78"/>
      <c r="O78" s="78"/>
      <c r="P78" s="78"/>
      <c r="Q78" s="59"/>
    </row>
    <row r="79" spans="1:17" ht="20.25">
      <c r="A79" s="298"/>
      <c r="B79" s="212" t="s">
        <v>338</v>
      </c>
      <c r="C79" s="212"/>
      <c r="D79" s="289"/>
      <c r="E79" s="289"/>
      <c r="F79" s="289"/>
      <c r="G79" s="289"/>
      <c r="H79" s="289"/>
      <c r="I79" s="289"/>
      <c r="J79" s="289"/>
      <c r="K79" s="684">
        <f>'STEPPED UP GENCO'!K46</f>
        <v>0.0084507624</v>
      </c>
      <c r="L79" s="684"/>
      <c r="M79" s="684"/>
      <c r="N79" s="684"/>
      <c r="O79" s="684"/>
      <c r="P79" s="684">
        <f>'STEPPED UP GENCO'!P46</f>
        <v>-0.015212451599999954</v>
      </c>
      <c r="Q79" s="59"/>
    </row>
    <row r="80" spans="1:17" ht="20.25">
      <c r="A80" s="298"/>
      <c r="B80" s="212"/>
      <c r="C80" s="212"/>
      <c r="D80" s="292"/>
      <c r="E80" s="292"/>
      <c r="F80" s="292"/>
      <c r="G80" s="292"/>
      <c r="H80" s="292"/>
      <c r="I80" s="293"/>
      <c r="J80" s="288"/>
      <c r="K80" s="19"/>
      <c r="L80" s="19"/>
      <c r="M80" s="19"/>
      <c r="N80" s="19"/>
      <c r="O80" s="19"/>
      <c r="P80" s="19"/>
      <c r="Q80" s="59"/>
    </row>
    <row r="81" spans="1:17" ht="20.25">
      <c r="A81" s="298"/>
      <c r="B81" s="212" t="s">
        <v>346</v>
      </c>
      <c r="C81" s="212"/>
      <c r="D81" s="19"/>
      <c r="E81" s="19"/>
      <c r="F81" s="19"/>
      <c r="G81" s="19"/>
      <c r="H81" s="19"/>
      <c r="I81" s="19"/>
      <c r="J81" s="19"/>
      <c r="K81" s="301">
        <f>SUM(K77:K80)</f>
        <v>1.3693007624000002</v>
      </c>
      <c r="L81" s="19"/>
      <c r="M81" s="19"/>
      <c r="N81" s="19"/>
      <c r="O81" s="19"/>
      <c r="P81" s="508">
        <f>SUM(P77:P80)</f>
        <v>11.394104215066665</v>
      </c>
      <c r="Q81" s="59"/>
    </row>
    <row r="82" spans="1:17" ht="20.25">
      <c r="A82" s="276"/>
      <c r="B82" s="19"/>
      <c r="C82" s="21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59"/>
    </row>
    <row r="83" spans="1:17" ht="13.5" thickBot="1">
      <c r="A83" s="277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Q20" sqref="Q2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7" t="str">
        <f>NDPL!Q1</f>
        <v>JUNE-2013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01/07/2013</v>
      </c>
      <c r="H5" s="39" t="str">
        <f>NDPL!H5</f>
        <v>INTIAL READING 01/06/2013</v>
      </c>
      <c r="I5" s="39" t="s">
        <v>4</v>
      </c>
      <c r="J5" s="39" t="s">
        <v>5</v>
      </c>
      <c r="K5" s="39" t="s">
        <v>6</v>
      </c>
      <c r="L5" s="41" t="str">
        <f>NDPL!G5</f>
        <v>FINAL READING 01/07/2013</v>
      </c>
      <c r="M5" s="39" t="str">
        <f>NDPL!H5</f>
        <v>INTIAL READING 01/06/2013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24" customHeight="1" thickTop="1">
      <c r="A7" s="604" t="s">
        <v>239</v>
      </c>
      <c r="B7" s="69"/>
      <c r="C7" s="70"/>
      <c r="D7" s="70"/>
      <c r="E7" s="70"/>
      <c r="F7" s="70"/>
      <c r="G7" s="73"/>
      <c r="H7" s="72"/>
      <c r="I7" s="72"/>
      <c r="J7" s="72"/>
      <c r="K7" s="658"/>
      <c r="L7" s="585"/>
      <c r="M7" s="534"/>
      <c r="N7" s="72"/>
      <c r="O7" s="72"/>
      <c r="P7" s="669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9"/>
      <c r="L8" s="219"/>
      <c r="M8" s="79"/>
      <c r="N8" s="79"/>
      <c r="O8" s="79"/>
      <c r="P8" s="670"/>
      <c r="Q8" s="181"/>
    </row>
    <row r="9" spans="1:17" ht="24" customHeight="1">
      <c r="A9" s="603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9"/>
      <c r="L9" s="219"/>
      <c r="M9" s="79"/>
      <c r="N9" s="79"/>
      <c r="O9" s="79"/>
      <c r="P9" s="670"/>
      <c r="Q9" s="181"/>
    </row>
    <row r="10" spans="1:17" ht="24" customHeight="1">
      <c r="A10" s="325">
        <v>1</v>
      </c>
      <c r="B10" s="328" t="s">
        <v>242</v>
      </c>
      <c r="C10" s="592">
        <v>4864848</v>
      </c>
      <c r="D10" s="330" t="s">
        <v>12</v>
      </c>
      <c r="E10" s="329" t="s">
        <v>355</v>
      </c>
      <c r="F10" s="330">
        <v>1000</v>
      </c>
      <c r="G10" s="631">
        <v>732</v>
      </c>
      <c r="H10" s="632">
        <v>732</v>
      </c>
      <c r="I10" s="598">
        <f>G10-H10</f>
        <v>0</v>
      </c>
      <c r="J10" s="598">
        <f aca="true" t="shared" si="0" ref="J10:J33">$F10*I10</f>
        <v>0</v>
      </c>
      <c r="K10" s="660">
        <f aca="true" t="shared" si="1" ref="K10:K33">J10/1000000</f>
        <v>0</v>
      </c>
      <c r="L10" s="631">
        <v>20425</v>
      </c>
      <c r="M10" s="632">
        <v>19509</v>
      </c>
      <c r="N10" s="598">
        <f>L10-M10</f>
        <v>916</v>
      </c>
      <c r="O10" s="598">
        <f aca="true" t="shared" si="2" ref="O10:O33">$F10*N10</f>
        <v>916000</v>
      </c>
      <c r="P10" s="671">
        <f aca="true" t="shared" si="3" ref="P10:P33">O10/1000000</f>
        <v>0.916</v>
      </c>
      <c r="Q10" s="181"/>
    </row>
    <row r="11" spans="1:17" ht="24" customHeight="1">
      <c r="A11" s="325">
        <v>2</v>
      </c>
      <c r="B11" s="328" t="s">
        <v>243</v>
      </c>
      <c r="C11" s="592">
        <v>4864849</v>
      </c>
      <c r="D11" s="330" t="s">
        <v>12</v>
      </c>
      <c r="E11" s="329" t="s">
        <v>355</v>
      </c>
      <c r="F11" s="330">
        <v>1000</v>
      </c>
      <c r="G11" s="631">
        <v>496</v>
      </c>
      <c r="H11" s="632">
        <v>496</v>
      </c>
      <c r="I11" s="598">
        <f>G11-H11</f>
        <v>0</v>
      </c>
      <c r="J11" s="598">
        <f t="shared" si="0"/>
        <v>0</v>
      </c>
      <c r="K11" s="660">
        <f t="shared" si="1"/>
        <v>0</v>
      </c>
      <c r="L11" s="631">
        <v>23856</v>
      </c>
      <c r="M11" s="632">
        <v>23144</v>
      </c>
      <c r="N11" s="598">
        <f>L11-M11</f>
        <v>712</v>
      </c>
      <c r="O11" s="598">
        <f t="shared" si="2"/>
        <v>712000</v>
      </c>
      <c r="P11" s="671">
        <f t="shared" si="3"/>
        <v>0.712</v>
      </c>
      <c r="Q11" s="181"/>
    </row>
    <row r="12" spans="1:17" ht="24" customHeight="1">
      <c r="A12" s="325">
        <v>3</v>
      </c>
      <c r="B12" s="328" t="s">
        <v>224</v>
      </c>
      <c r="C12" s="592">
        <v>4864846</v>
      </c>
      <c r="D12" s="330" t="s">
        <v>12</v>
      </c>
      <c r="E12" s="329" t="s">
        <v>355</v>
      </c>
      <c r="F12" s="330">
        <v>1000</v>
      </c>
      <c r="G12" s="631">
        <v>1275</v>
      </c>
      <c r="H12" s="632">
        <v>1275</v>
      </c>
      <c r="I12" s="598">
        <f>G12-H12</f>
        <v>0</v>
      </c>
      <c r="J12" s="598">
        <f t="shared" si="0"/>
        <v>0</v>
      </c>
      <c r="K12" s="660">
        <f t="shared" si="1"/>
        <v>0</v>
      </c>
      <c r="L12" s="631">
        <v>32004</v>
      </c>
      <c r="M12" s="632">
        <v>31775</v>
      </c>
      <c r="N12" s="598">
        <f>L12-M12</f>
        <v>229</v>
      </c>
      <c r="O12" s="598">
        <f t="shared" si="2"/>
        <v>229000</v>
      </c>
      <c r="P12" s="671">
        <f t="shared" si="3"/>
        <v>0.229</v>
      </c>
      <c r="Q12" s="181"/>
    </row>
    <row r="13" spans="1:17" ht="24" customHeight="1">
      <c r="A13" s="325">
        <v>4</v>
      </c>
      <c r="B13" s="328" t="s">
        <v>225</v>
      </c>
      <c r="C13" s="592">
        <v>4864847</v>
      </c>
      <c r="D13" s="330" t="s">
        <v>12</v>
      </c>
      <c r="E13" s="329" t="s">
        <v>355</v>
      </c>
      <c r="F13" s="330">
        <v>1000</v>
      </c>
      <c r="G13" s="631">
        <v>930</v>
      </c>
      <c r="H13" s="632">
        <v>930</v>
      </c>
      <c r="I13" s="598">
        <f>G13-H13</f>
        <v>0</v>
      </c>
      <c r="J13" s="598">
        <f t="shared" si="0"/>
        <v>0</v>
      </c>
      <c r="K13" s="660">
        <f t="shared" si="1"/>
        <v>0</v>
      </c>
      <c r="L13" s="631">
        <v>16944</v>
      </c>
      <c r="M13" s="632">
        <v>15841</v>
      </c>
      <c r="N13" s="598">
        <f>L13-M13</f>
        <v>1103</v>
      </c>
      <c r="O13" s="598">
        <f t="shared" si="2"/>
        <v>1103000</v>
      </c>
      <c r="P13" s="671">
        <f t="shared" si="3"/>
        <v>1.103</v>
      </c>
      <c r="Q13" s="181"/>
    </row>
    <row r="14" spans="1:17" ht="24" customHeight="1">
      <c r="A14" s="325">
        <v>5</v>
      </c>
      <c r="B14" s="328" t="s">
        <v>226</v>
      </c>
      <c r="C14" s="592">
        <v>4864850</v>
      </c>
      <c r="D14" s="330" t="s">
        <v>12</v>
      </c>
      <c r="E14" s="329" t="s">
        <v>355</v>
      </c>
      <c r="F14" s="330">
        <v>1000</v>
      </c>
      <c r="G14" s="631">
        <v>3118</v>
      </c>
      <c r="H14" s="632">
        <v>3117</v>
      </c>
      <c r="I14" s="598">
        <f>G14-H14</f>
        <v>1</v>
      </c>
      <c r="J14" s="598">
        <f t="shared" si="0"/>
        <v>1000</v>
      </c>
      <c r="K14" s="660">
        <f t="shared" si="1"/>
        <v>0.001</v>
      </c>
      <c r="L14" s="631">
        <v>9361</v>
      </c>
      <c r="M14" s="632">
        <v>8803</v>
      </c>
      <c r="N14" s="598">
        <f>L14-M14</f>
        <v>558</v>
      </c>
      <c r="O14" s="598">
        <f t="shared" si="2"/>
        <v>558000</v>
      </c>
      <c r="P14" s="671">
        <f t="shared" si="3"/>
        <v>0.558</v>
      </c>
      <c r="Q14" s="181"/>
    </row>
    <row r="15" spans="1:17" ht="24" customHeight="1">
      <c r="A15" s="601" t="s">
        <v>227</v>
      </c>
      <c r="B15" s="331"/>
      <c r="C15" s="593"/>
      <c r="D15" s="332"/>
      <c r="E15" s="331"/>
      <c r="F15" s="332"/>
      <c r="G15" s="599"/>
      <c r="H15" s="598"/>
      <c r="I15" s="598"/>
      <c r="J15" s="598"/>
      <c r="K15" s="660"/>
      <c r="L15" s="599"/>
      <c r="M15" s="598"/>
      <c r="N15" s="598"/>
      <c r="O15" s="598"/>
      <c r="P15" s="671"/>
      <c r="Q15" s="181"/>
    </row>
    <row r="16" spans="1:17" ht="24" customHeight="1">
      <c r="A16" s="602">
        <v>6</v>
      </c>
      <c r="B16" s="331" t="s">
        <v>244</v>
      </c>
      <c r="C16" s="593">
        <v>4864804</v>
      </c>
      <c r="D16" s="332" t="s">
        <v>12</v>
      </c>
      <c r="E16" s="329" t="s">
        <v>355</v>
      </c>
      <c r="F16" s="332">
        <v>100</v>
      </c>
      <c r="G16" s="631">
        <v>998442</v>
      </c>
      <c r="H16" s="632">
        <v>998548</v>
      </c>
      <c r="I16" s="598">
        <f>G16-H16</f>
        <v>-106</v>
      </c>
      <c r="J16" s="598">
        <f t="shared" si="0"/>
        <v>-10600</v>
      </c>
      <c r="K16" s="660">
        <f t="shared" si="1"/>
        <v>-0.0106</v>
      </c>
      <c r="L16" s="631">
        <v>999986</v>
      </c>
      <c r="M16" s="632">
        <v>1000002</v>
      </c>
      <c r="N16" s="598">
        <f>L16-M16</f>
        <v>-16</v>
      </c>
      <c r="O16" s="598">
        <f t="shared" si="2"/>
        <v>-1600</v>
      </c>
      <c r="P16" s="671">
        <f t="shared" si="3"/>
        <v>-0.0016</v>
      </c>
      <c r="Q16" s="181" t="s">
        <v>420</v>
      </c>
    </row>
    <row r="17" spans="1:17" ht="24" customHeight="1">
      <c r="A17" s="602">
        <v>7</v>
      </c>
      <c r="B17" s="331" t="s">
        <v>243</v>
      </c>
      <c r="C17" s="593">
        <v>4865163</v>
      </c>
      <c r="D17" s="332" t="s">
        <v>12</v>
      </c>
      <c r="E17" s="329" t="s">
        <v>355</v>
      </c>
      <c r="F17" s="332">
        <v>100</v>
      </c>
      <c r="G17" s="631">
        <v>997081</v>
      </c>
      <c r="H17" s="632">
        <v>997204</v>
      </c>
      <c r="I17" s="598">
        <f>G17-H17</f>
        <v>-123</v>
      </c>
      <c r="J17" s="598">
        <f t="shared" si="0"/>
        <v>-12300</v>
      </c>
      <c r="K17" s="660">
        <f t="shared" si="1"/>
        <v>-0.0123</v>
      </c>
      <c r="L17" s="631">
        <v>999923</v>
      </c>
      <c r="M17" s="632">
        <v>999935</v>
      </c>
      <c r="N17" s="598">
        <f>L17-M17</f>
        <v>-12</v>
      </c>
      <c r="O17" s="598">
        <f t="shared" si="2"/>
        <v>-1200</v>
      </c>
      <c r="P17" s="671">
        <f t="shared" si="3"/>
        <v>-0.0012</v>
      </c>
      <c r="Q17" s="181"/>
    </row>
    <row r="18" spans="1:17" ht="24" customHeight="1">
      <c r="A18" s="333"/>
      <c r="B18" s="331"/>
      <c r="C18" s="593"/>
      <c r="D18" s="332"/>
      <c r="E18" s="108"/>
      <c r="F18" s="332"/>
      <c r="G18" s="219"/>
      <c r="H18" s="79"/>
      <c r="I18" s="79"/>
      <c r="J18" s="79"/>
      <c r="K18" s="659"/>
      <c r="L18" s="219"/>
      <c r="M18" s="79"/>
      <c r="N18" s="79"/>
      <c r="O18" s="79"/>
      <c r="P18" s="670"/>
      <c r="Q18" s="181"/>
    </row>
    <row r="19" spans="1:17" ht="24" customHeight="1">
      <c r="A19" s="333"/>
      <c r="B19" s="338" t="s">
        <v>238</v>
      </c>
      <c r="C19" s="594"/>
      <c r="D19" s="332"/>
      <c r="E19" s="331"/>
      <c r="F19" s="334"/>
      <c r="G19" s="219"/>
      <c r="H19" s="79"/>
      <c r="I19" s="79"/>
      <c r="J19" s="79"/>
      <c r="K19" s="661">
        <f>SUM(K10:K17)</f>
        <v>-0.021900000000000003</v>
      </c>
      <c r="L19" s="586"/>
      <c r="M19" s="323"/>
      <c r="N19" s="323"/>
      <c r="O19" s="323"/>
      <c r="P19" s="672">
        <f>SUM(P10:P17)</f>
        <v>3.5152</v>
      </c>
      <c r="Q19" s="181"/>
    </row>
    <row r="20" spans="1:17" ht="24" customHeight="1">
      <c r="A20" s="333"/>
      <c r="B20" s="221"/>
      <c r="C20" s="594"/>
      <c r="D20" s="332"/>
      <c r="E20" s="331"/>
      <c r="F20" s="334"/>
      <c r="G20" s="219"/>
      <c r="H20" s="79"/>
      <c r="I20" s="79"/>
      <c r="J20" s="79"/>
      <c r="K20" s="662"/>
      <c r="L20" s="219"/>
      <c r="M20" s="79"/>
      <c r="N20" s="79"/>
      <c r="O20" s="79"/>
      <c r="P20" s="673"/>
      <c r="Q20" s="181"/>
    </row>
    <row r="21" spans="1:17" ht="24" customHeight="1">
      <c r="A21" s="601" t="s">
        <v>228</v>
      </c>
      <c r="B21" s="222"/>
      <c r="C21" s="324"/>
      <c r="D21" s="334"/>
      <c r="E21" s="222"/>
      <c r="F21" s="334"/>
      <c r="G21" s="219"/>
      <c r="H21" s="79"/>
      <c r="I21" s="79"/>
      <c r="J21" s="79"/>
      <c r="K21" s="659"/>
      <c r="L21" s="219"/>
      <c r="M21" s="79"/>
      <c r="N21" s="79"/>
      <c r="O21" s="79"/>
      <c r="P21" s="670"/>
      <c r="Q21" s="181"/>
    </row>
    <row r="22" spans="1:17" ht="24" customHeight="1">
      <c r="A22" s="333"/>
      <c r="B22" s="222"/>
      <c r="C22" s="324"/>
      <c r="D22" s="334"/>
      <c r="E22" s="222"/>
      <c r="F22" s="334"/>
      <c r="G22" s="219"/>
      <c r="H22" s="79"/>
      <c r="I22" s="79"/>
      <c r="J22" s="79"/>
      <c r="K22" s="659"/>
      <c r="L22" s="219"/>
      <c r="M22" s="79"/>
      <c r="N22" s="79"/>
      <c r="O22" s="79"/>
      <c r="P22" s="670"/>
      <c r="Q22" s="181"/>
    </row>
    <row r="23" spans="1:17" ht="24" customHeight="1">
      <c r="A23" s="602">
        <v>8</v>
      </c>
      <c r="B23" s="108" t="s">
        <v>229</v>
      </c>
      <c r="C23" s="592">
        <v>4865065</v>
      </c>
      <c r="D23" s="360" t="s">
        <v>12</v>
      </c>
      <c r="E23" s="329" t="s">
        <v>355</v>
      </c>
      <c r="F23" s="330">
        <v>100</v>
      </c>
      <c r="G23" s="631">
        <v>3437</v>
      </c>
      <c r="H23" s="632">
        <v>3432</v>
      </c>
      <c r="I23" s="598">
        <f aca="true" t="shared" si="4" ref="I23:I29">G23-H23</f>
        <v>5</v>
      </c>
      <c r="J23" s="598">
        <f t="shared" si="0"/>
        <v>500</v>
      </c>
      <c r="K23" s="660">
        <f t="shared" si="1"/>
        <v>0.0005</v>
      </c>
      <c r="L23" s="631">
        <v>34363</v>
      </c>
      <c r="M23" s="632">
        <v>34363</v>
      </c>
      <c r="N23" s="598">
        <f aca="true" t="shared" si="5" ref="N23:N29">L23-M23</f>
        <v>0</v>
      </c>
      <c r="O23" s="598">
        <f t="shared" si="2"/>
        <v>0</v>
      </c>
      <c r="P23" s="671">
        <f t="shared" si="3"/>
        <v>0</v>
      </c>
      <c r="Q23" s="181"/>
    </row>
    <row r="24" spans="1:17" ht="24" customHeight="1">
      <c r="A24" s="602">
        <v>9</v>
      </c>
      <c r="B24" s="222" t="s">
        <v>230</v>
      </c>
      <c r="C24" s="593">
        <v>4865066</v>
      </c>
      <c r="D24" s="334" t="s">
        <v>12</v>
      </c>
      <c r="E24" s="329" t="s">
        <v>355</v>
      </c>
      <c r="F24" s="332">
        <v>100</v>
      </c>
      <c r="G24" s="631">
        <v>42411</v>
      </c>
      <c r="H24" s="632">
        <v>41426</v>
      </c>
      <c r="I24" s="598">
        <f t="shared" si="4"/>
        <v>985</v>
      </c>
      <c r="J24" s="598">
        <f t="shared" si="0"/>
        <v>98500</v>
      </c>
      <c r="K24" s="660">
        <f t="shared" si="1"/>
        <v>0.0985</v>
      </c>
      <c r="L24" s="631">
        <v>69201</v>
      </c>
      <c r="M24" s="632">
        <v>68122</v>
      </c>
      <c r="N24" s="598">
        <f t="shared" si="5"/>
        <v>1079</v>
      </c>
      <c r="O24" s="598">
        <f t="shared" si="2"/>
        <v>107900</v>
      </c>
      <c r="P24" s="671">
        <f t="shared" si="3"/>
        <v>0.1079</v>
      </c>
      <c r="Q24" s="181"/>
    </row>
    <row r="25" spans="1:17" ht="24" customHeight="1">
      <c r="A25" s="602">
        <v>10</v>
      </c>
      <c r="B25" s="222" t="s">
        <v>231</v>
      </c>
      <c r="C25" s="593">
        <v>4865067</v>
      </c>
      <c r="D25" s="334" t="s">
        <v>12</v>
      </c>
      <c r="E25" s="329" t="s">
        <v>355</v>
      </c>
      <c r="F25" s="332">
        <v>100</v>
      </c>
      <c r="G25" s="631">
        <v>70058</v>
      </c>
      <c r="H25" s="632">
        <v>69921</v>
      </c>
      <c r="I25" s="598">
        <f t="shared" si="4"/>
        <v>137</v>
      </c>
      <c r="J25" s="598">
        <f t="shared" si="0"/>
        <v>13700</v>
      </c>
      <c r="K25" s="660">
        <f t="shared" si="1"/>
        <v>0.0137</v>
      </c>
      <c r="L25" s="631">
        <v>10863</v>
      </c>
      <c r="M25" s="632">
        <v>10736</v>
      </c>
      <c r="N25" s="598">
        <f t="shared" si="5"/>
        <v>127</v>
      </c>
      <c r="O25" s="598">
        <f t="shared" si="2"/>
        <v>12700</v>
      </c>
      <c r="P25" s="671">
        <f t="shared" si="3"/>
        <v>0.0127</v>
      </c>
      <c r="Q25" s="181"/>
    </row>
    <row r="26" spans="1:17" ht="24" customHeight="1">
      <c r="A26" s="602">
        <v>11</v>
      </c>
      <c r="B26" s="222" t="s">
        <v>232</v>
      </c>
      <c r="C26" s="593">
        <v>4865078</v>
      </c>
      <c r="D26" s="334" t="s">
        <v>12</v>
      </c>
      <c r="E26" s="329" t="s">
        <v>355</v>
      </c>
      <c r="F26" s="332">
        <v>100</v>
      </c>
      <c r="G26" s="631">
        <v>37804</v>
      </c>
      <c r="H26" s="632">
        <v>37062</v>
      </c>
      <c r="I26" s="598">
        <f t="shared" si="4"/>
        <v>742</v>
      </c>
      <c r="J26" s="598">
        <f t="shared" si="0"/>
        <v>74200</v>
      </c>
      <c r="K26" s="660">
        <f t="shared" si="1"/>
        <v>0.0742</v>
      </c>
      <c r="L26" s="631">
        <v>55920</v>
      </c>
      <c r="M26" s="632">
        <v>54276</v>
      </c>
      <c r="N26" s="598">
        <f t="shared" si="5"/>
        <v>1644</v>
      </c>
      <c r="O26" s="598">
        <f t="shared" si="2"/>
        <v>164400</v>
      </c>
      <c r="P26" s="671">
        <f t="shared" si="3"/>
        <v>0.1644</v>
      </c>
      <c r="Q26" s="181"/>
    </row>
    <row r="27" spans="1:17" ht="24" customHeight="1">
      <c r="A27" s="602">
        <v>12</v>
      </c>
      <c r="B27" s="222" t="s">
        <v>232</v>
      </c>
      <c r="C27" s="595">
        <v>4865079</v>
      </c>
      <c r="D27" s="504" t="s">
        <v>12</v>
      </c>
      <c r="E27" s="329" t="s">
        <v>355</v>
      </c>
      <c r="F27" s="335">
        <v>100</v>
      </c>
      <c r="G27" s="631">
        <v>999989</v>
      </c>
      <c r="H27" s="632">
        <v>999989</v>
      </c>
      <c r="I27" s="598">
        <f t="shared" si="4"/>
        <v>0</v>
      </c>
      <c r="J27" s="598">
        <f t="shared" si="0"/>
        <v>0</v>
      </c>
      <c r="K27" s="660">
        <f t="shared" si="1"/>
        <v>0</v>
      </c>
      <c r="L27" s="631">
        <v>18738</v>
      </c>
      <c r="M27" s="632">
        <v>18738</v>
      </c>
      <c r="N27" s="598">
        <f t="shared" si="5"/>
        <v>0</v>
      </c>
      <c r="O27" s="598">
        <f t="shared" si="2"/>
        <v>0</v>
      </c>
      <c r="P27" s="671">
        <f t="shared" si="3"/>
        <v>0</v>
      </c>
      <c r="Q27" s="181"/>
    </row>
    <row r="28" spans="1:17" ht="24" customHeight="1">
      <c r="A28" s="602">
        <v>13</v>
      </c>
      <c r="B28" s="222" t="s">
        <v>233</v>
      </c>
      <c r="C28" s="593">
        <v>4865080</v>
      </c>
      <c r="D28" s="334" t="s">
        <v>12</v>
      </c>
      <c r="E28" s="329" t="s">
        <v>355</v>
      </c>
      <c r="F28" s="332">
        <v>100</v>
      </c>
      <c r="G28" s="631">
        <v>80429</v>
      </c>
      <c r="H28" s="632">
        <v>80310</v>
      </c>
      <c r="I28" s="598">
        <f t="shared" si="4"/>
        <v>119</v>
      </c>
      <c r="J28" s="598">
        <f t="shared" si="0"/>
        <v>11900</v>
      </c>
      <c r="K28" s="660">
        <f t="shared" si="1"/>
        <v>0.0119</v>
      </c>
      <c r="L28" s="631">
        <v>56285</v>
      </c>
      <c r="M28" s="632">
        <v>55498</v>
      </c>
      <c r="N28" s="598">
        <f t="shared" si="5"/>
        <v>787</v>
      </c>
      <c r="O28" s="598">
        <f t="shared" si="2"/>
        <v>78700</v>
      </c>
      <c r="P28" s="671">
        <f t="shared" si="3"/>
        <v>0.0787</v>
      </c>
      <c r="Q28" s="181"/>
    </row>
    <row r="29" spans="1:17" ht="24" customHeight="1">
      <c r="A29" s="325">
        <v>14</v>
      </c>
      <c r="B29" s="108" t="s">
        <v>233</v>
      </c>
      <c r="C29" s="592">
        <v>4865075</v>
      </c>
      <c r="D29" s="360" t="s">
        <v>12</v>
      </c>
      <c r="E29" s="329" t="s">
        <v>355</v>
      </c>
      <c r="F29" s="330">
        <v>100</v>
      </c>
      <c r="G29" s="631">
        <v>4751</v>
      </c>
      <c r="H29" s="632">
        <v>4683</v>
      </c>
      <c r="I29" s="598">
        <f t="shared" si="4"/>
        <v>68</v>
      </c>
      <c r="J29" s="598">
        <f t="shared" si="0"/>
        <v>6800</v>
      </c>
      <c r="K29" s="660">
        <f t="shared" si="1"/>
        <v>0.0068</v>
      </c>
      <c r="L29" s="631">
        <v>1108</v>
      </c>
      <c r="M29" s="632">
        <v>734</v>
      </c>
      <c r="N29" s="598">
        <f t="shared" si="5"/>
        <v>374</v>
      </c>
      <c r="O29" s="598">
        <f t="shared" si="2"/>
        <v>37400</v>
      </c>
      <c r="P29" s="671">
        <f t="shared" si="3"/>
        <v>0.0374</v>
      </c>
      <c r="Q29" s="615"/>
    </row>
    <row r="30" spans="1:17" ht="24" customHeight="1">
      <c r="A30" s="601" t="s">
        <v>234</v>
      </c>
      <c r="B30" s="221"/>
      <c r="C30" s="596"/>
      <c r="D30" s="221"/>
      <c r="E30" s="222"/>
      <c r="F30" s="332"/>
      <c r="G30" s="599"/>
      <c r="H30" s="598"/>
      <c r="I30" s="598"/>
      <c r="J30" s="598"/>
      <c r="K30" s="663">
        <f>SUM(K23:K28)</f>
        <v>0.1988</v>
      </c>
      <c r="L30" s="599"/>
      <c r="M30" s="598"/>
      <c r="N30" s="598"/>
      <c r="O30" s="598"/>
      <c r="P30" s="674">
        <f>SUM(P23:P28)</f>
        <v>0.36369999999999997</v>
      </c>
      <c r="Q30" s="181"/>
    </row>
    <row r="31" spans="1:17" ht="24" customHeight="1">
      <c r="A31" s="605" t="s">
        <v>240</v>
      </c>
      <c r="B31" s="221"/>
      <c r="C31" s="596"/>
      <c r="D31" s="221"/>
      <c r="E31" s="222"/>
      <c r="F31" s="332"/>
      <c r="G31" s="599"/>
      <c r="H31" s="598"/>
      <c r="I31" s="598"/>
      <c r="J31" s="598"/>
      <c r="K31" s="663"/>
      <c r="L31" s="599"/>
      <c r="M31" s="598"/>
      <c r="N31" s="598"/>
      <c r="O31" s="598"/>
      <c r="P31" s="674"/>
      <c r="Q31" s="181"/>
    </row>
    <row r="32" spans="1:17" ht="24" customHeight="1">
      <c r="A32" s="326" t="s">
        <v>235</v>
      </c>
      <c r="B32" s="222"/>
      <c r="C32" s="597"/>
      <c r="D32" s="222"/>
      <c r="E32" s="222"/>
      <c r="F32" s="334"/>
      <c r="G32" s="599"/>
      <c r="H32" s="598"/>
      <c r="I32" s="598"/>
      <c r="J32" s="598"/>
      <c r="K32" s="660"/>
      <c r="L32" s="599"/>
      <c r="M32" s="598"/>
      <c r="N32" s="598"/>
      <c r="O32" s="598"/>
      <c r="P32" s="671"/>
      <c r="Q32" s="181"/>
    </row>
    <row r="33" spans="1:17" ht="24" customHeight="1">
      <c r="A33" s="602">
        <v>15</v>
      </c>
      <c r="B33" s="337" t="s">
        <v>236</v>
      </c>
      <c r="C33" s="596">
        <v>4902545</v>
      </c>
      <c r="D33" s="332" t="s">
        <v>12</v>
      </c>
      <c r="E33" s="329" t="s">
        <v>355</v>
      </c>
      <c r="F33" s="332">
        <v>50</v>
      </c>
      <c r="G33" s="631"/>
      <c r="H33" s="632"/>
      <c r="I33" s="598">
        <f>G33-H33</f>
        <v>0</v>
      </c>
      <c r="J33" s="598">
        <f t="shared" si="0"/>
        <v>0</v>
      </c>
      <c r="K33" s="660">
        <f t="shared" si="1"/>
        <v>0</v>
      </c>
      <c r="L33" s="631"/>
      <c r="M33" s="632"/>
      <c r="N33" s="598">
        <f>L33-M33</f>
        <v>0</v>
      </c>
      <c r="O33" s="598">
        <f t="shared" si="2"/>
        <v>0</v>
      </c>
      <c r="P33" s="671">
        <f t="shared" si="3"/>
        <v>0</v>
      </c>
      <c r="Q33" s="181"/>
    </row>
    <row r="34" spans="1:17" ht="24" customHeight="1">
      <c r="A34" s="601" t="s">
        <v>237</v>
      </c>
      <c r="B34" s="221"/>
      <c r="C34" s="336"/>
      <c r="D34" s="337"/>
      <c r="E34" s="108"/>
      <c r="F34" s="332"/>
      <c r="G34" s="129"/>
      <c r="H34" s="79"/>
      <c r="I34" s="79"/>
      <c r="J34" s="79"/>
      <c r="K34" s="661">
        <f>SUM(K33)</f>
        <v>0</v>
      </c>
      <c r="L34" s="219"/>
      <c r="M34" s="79"/>
      <c r="N34" s="79"/>
      <c r="O34" s="79"/>
      <c r="P34" s="672">
        <f>SUM(P33)</f>
        <v>0</v>
      </c>
      <c r="Q34" s="181"/>
    </row>
    <row r="35" spans="1:17" ht="19.5" customHeight="1" thickBot="1">
      <c r="A35" s="83"/>
      <c r="B35" s="84"/>
      <c r="C35" s="85"/>
      <c r="D35" s="86"/>
      <c r="E35" s="87"/>
      <c r="F35" s="87"/>
      <c r="G35" s="88"/>
      <c r="H35" s="89"/>
      <c r="I35" s="89"/>
      <c r="J35" s="89"/>
      <c r="K35" s="664"/>
      <c r="L35" s="533"/>
      <c r="M35" s="89"/>
      <c r="N35" s="89"/>
      <c r="O35" s="89"/>
      <c r="P35" s="675"/>
      <c r="Q35" s="182"/>
    </row>
    <row r="36" spans="1:16" ht="13.5" thickTop="1">
      <c r="A36" s="82"/>
      <c r="B36" s="95"/>
      <c r="C36" s="74"/>
      <c r="D36" s="76"/>
      <c r="E36" s="75"/>
      <c r="F36" s="75"/>
      <c r="G36" s="96"/>
      <c r="H36" s="78"/>
      <c r="I36" s="79"/>
      <c r="J36" s="79"/>
      <c r="K36" s="659"/>
      <c r="L36" s="78"/>
      <c r="M36" s="78"/>
      <c r="N36" s="79"/>
      <c r="O36" s="79"/>
      <c r="P36" s="676"/>
    </row>
    <row r="37" spans="1:16" ht="12.75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9"/>
      <c r="L37" s="78"/>
      <c r="M37" s="78"/>
      <c r="N37" s="79"/>
      <c r="O37" s="79"/>
      <c r="P37" s="676"/>
    </row>
    <row r="38" spans="1:16" ht="12.75">
      <c r="A38" s="78"/>
      <c r="B38" s="90"/>
      <c r="C38" s="90"/>
      <c r="D38" s="90"/>
      <c r="E38" s="90"/>
      <c r="F38" s="90"/>
      <c r="G38" s="90"/>
      <c r="H38" s="90"/>
      <c r="I38" s="90"/>
      <c r="J38" s="90"/>
      <c r="K38" s="665"/>
      <c r="L38" s="90"/>
      <c r="M38" s="90"/>
      <c r="N38" s="90"/>
      <c r="O38" s="90"/>
      <c r="P38" s="677"/>
    </row>
    <row r="39" spans="1:16" ht="20.25">
      <c r="A39" s="200"/>
      <c r="B39" s="338" t="s">
        <v>234</v>
      </c>
      <c r="C39" s="339"/>
      <c r="D39" s="339"/>
      <c r="E39" s="339"/>
      <c r="F39" s="339"/>
      <c r="G39" s="339"/>
      <c r="H39" s="339"/>
      <c r="I39" s="339"/>
      <c r="J39" s="339"/>
      <c r="K39" s="661">
        <f>K30-K34</f>
        <v>0.1988</v>
      </c>
      <c r="L39" s="220"/>
      <c r="M39" s="220"/>
      <c r="N39" s="220"/>
      <c r="O39" s="220"/>
      <c r="P39" s="678">
        <f>P30-P34</f>
        <v>0.36369999999999997</v>
      </c>
    </row>
    <row r="40" spans="1:16" ht="20.25">
      <c r="A40" s="160"/>
      <c r="B40" s="338" t="s">
        <v>238</v>
      </c>
      <c r="C40" s="324"/>
      <c r="D40" s="324"/>
      <c r="E40" s="324"/>
      <c r="F40" s="324"/>
      <c r="G40" s="324"/>
      <c r="H40" s="324"/>
      <c r="I40" s="324"/>
      <c r="J40" s="324"/>
      <c r="K40" s="661">
        <f>K19</f>
        <v>-0.021900000000000003</v>
      </c>
      <c r="L40" s="220"/>
      <c r="M40" s="220"/>
      <c r="N40" s="220"/>
      <c r="O40" s="220"/>
      <c r="P40" s="678">
        <f>P19</f>
        <v>3.5152</v>
      </c>
    </row>
    <row r="41" spans="1:16" ht="18">
      <c r="A41" s="160"/>
      <c r="B41" s="222"/>
      <c r="C41" s="93"/>
      <c r="D41" s="93"/>
      <c r="E41" s="93"/>
      <c r="F41" s="93"/>
      <c r="G41" s="93"/>
      <c r="H41" s="93"/>
      <c r="I41" s="93"/>
      <c r="J41" s="93"/>
      <c r="K41" s="666"/>
      <c r="L41" s="61"/>
      <c r="M41" s="61"/>
      <c r="N41" s="61"/>
      <c r="O41" s="61"/>
      <c r="P41" s="679"/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6"/>
      <c r="L42" s="61"/>
      <c r="M42" s="61"/>
      <c r="N42" s="61"/>
      <c r="O42" s="61"/>
      <c r="P42" s="679"/>
    </row>
    <row r="43" spans="1:16" ht="23.25">
      <c r="A43" s="160"/>
      <c r="B43" s="340" t="s">
        <v>241</v>
      </c>
      <c r="C43" s="341"/>
      <c r="D43" s="342"/>
      <c r="E43" s="342"/>
      <c r="F43" s="342"/>
      <c r="G43" s="342"/>
      <c r="H43" s="342"/>
      <c r="I43" s="342"/>
      <c r="J43" s="342"/>
      <c r="K43" s="667">
        <f>SUM(K39:K42)</f>
        <v>0.1769</v>
      </c>
      <c r="L43" s="343"/>
      <c r="M43" s="343"/>
      <c r="N43" s="343"/>
      <c r="O43" s="343"/>
      <c r="P43" s="680">
        <f>SUM(P39:P42)</f>
        <v>3.8789000000000002</v>
      </c>
    </row>
    <row r="44" ht="12.75">
      <c r="K44" s="668"/>
    </row>
    <row r="45" ht="13.5" thickBot="1">
      <c r="K45" s="668"/>
    </row>
    <row r="46" spans="1:17" ht="12.75">
      <c r="A46" s="270"/>
      <c r="B46" s="271"/>
      <c r="C46" s="271"/>
      <c r="D46" s="271"/>
      <c r="E46" s="271"/>
      <c r="F46" s="271"/>
      <c r="G46" s="271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3.25">
      <c r="A47" s="278" t="s">
        <v>336</v>
      </c>
      <c r="B47" s="262"/>
      <c r="C47" s="262"/>
      <c r="D47" s="262"/>
      <c r="E47" s="262"/>
      <c r="F47" s="262"/>
      <c r="G47" s="262"/>
      <c r="H47" s="19"/>
      <c r="I47" s="19"/>
      <c r="J47" s="19"/>
      <c r="K47" s="19"/>
      <c r="L47" s="19"/>
      <c r="M47" s="19"/>
      <c r="N47" s="19"/>
      <c r="O47" s="19"/>
      <c r="P47" s="19"/>
      <c r="Q47" s="59"/>
    </row>
    <row r="48" spans="1:17" ht="12.75">
      <c r="A48" s="272"/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8">
      <c r="A49" s="273"/>
      <c r="B49" s="274"/>
      <c r="C49" s="274"/>
      <c r="D49" s="274"/>
      <c r="E49" s="274"/>
      <c r="F49" s="274"/>
      <c r="G49" s="274"/>
      <c r="H49" s="19"/>
      <c r="I49" s="19"/>
      <c r="J49" s="284"/>
      <c r="K49" s="590" t="s">
        <v>348</v>
      </c>
      <c r="L49" s="19"/>
      <c r="M49" s="19"/>
      <c r="N49" s="19"/>
      <c r="O49" s="19"/>
      <c r="P49" s="591" t="s">
        <v>349</v>
      </c>
      <c r="Q49" s="59"/>
    </row>
    <row r="50" spans="1:17" ht="12.75">
      <c r="A50" s="275"/>
      <c r="B50" s="160"/>
      <c r="C50" s="160"/>
      <c r="D50" s="160"/>
      <c r="E50" s="160"/>
      <c r="F50" s="160"/>
      <c r="G50" s="160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23.25">
      <c r="A52" s="278" t="s">
        <v>339</v>
      </c>
      <c r="B52" s="263"/>
      <c r="C52" s="263"/>
      <c r="D52" s="264"/>
      <c r="E52" s="264"/>
      <c r="F52" s="265"/>
      <c r="G52" s="264"/>
      <c r="H52" s="19"/>
      <c r="I52" s="19"/>
      <c r="J52" s="19"/>
      <c r="K52" s="612">
        <f>K43</f>
        <v>0.1769</v>
      </c>
      <c r="L52" s="274" t="s">
        <v>337</v>
      </c>
      <c r="M52" s="19"/>
      <c r="N52" s="19"/>
      <c r="O52" s="19"/>
      <c r="P52" s="612">
        <f>P43</f>
        <v>3.8789000000000002</v>
      </c>
      <c r="Q52" s="345" t="s">
        <v>337</v>
      </c>
    </row>
    <row r="53" spans="1:17" ht="23.25">
      <c r="A53" s="588"/>
      <c r="B53" s="266"/>
      <c r="C53" s="266"/>
      <c r="D53" s="262"/>
      <c r="E53" s="262"/>
      <c r="F53" s="267"/>
      <c r="G53" s="262"/>
      <c r="H53" s="19"/>
      <c r="I53" s="19"/>
      <c r="J53" s="19"/>
      <c r="K53" s="343"/>
      <c r="L53" s="289"/>
      <c r="M53" s="19"/>
      <c r="N53" s="19"/>
      <c r="O53" s="19"/>
      <c r="P53" s="343"/>
      <c r="Q53" s="346"/>
    </row>
    <row r="54" spans="1:17" ht="23.25">
      <c r="A54" s="589" t="s">
        <v>338</v>
      </c>
      <c r="B54" s="268"/>
      <c r="C54" s="51"/>
      <c r="D54" s="262"/>
      <c r="E54" s="262"/>
      <c r="F54" s="269"/>
      <c r="G54" s="264"/>
      <c r="H54" s="19"/>
      <c r="I54" s="19"/>
      <c r="J54" s="19"/>
      <c r="K54" s="612">
        <f>'STEPPED UP GENCO'!K47</f>
        <v>0.0011981466000000002</v>
      </c>
      <c r="L54" s="274" t="s">
        <v>337</v>
      </c>
      <c r="M54" s="19"/>
      <c r="N54" s="19"/>
      <c r="O54" s="19"/>
      <c r="P54" s="612">
        <f>'STEPPED UP GENCO'!P47</f>
        <v>-0.0021568168999999936</v>
      </c>
      <c r="Q54" s="345" t="s">
        <v>337</v>
      </c>
    </row>
    <row r="55" spans="1:17" ht="6.75" customHeight="1">
      <c r="A55" s="27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9"/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23.25" customHeight="1">
      <c r="A58" s="276"/>
      <c r="B58" s="19"/>
      <c r="C58" s="19"/>
      <c r="D58" s="19"/>
      <c r="E58" s="19"/>
      <c r="F58" s="19"/>
      <c r="G58" s="19"/>
      <c r="H58" s="263"/>
      <c r="I58" s="263"/>
      <c r="J58" s="606" t="s">
        <v>340</v>
      </c>
      <c r="K58" s="612">
        <f>SUM(K52:K57)</f>
        <v>0.1780981466</v>
      </c>
      <c r="L58" s="290" t="s">
        <v>337</v>
      </c>
      <c r="M58" s="344"/>
      <c r="N58" s="344"/>
      <c r="O58" s="344"/>
      <c r="P58" s="612">
        <f>SUM(P52:P57)</f>
        <v>3.8767431831000003</v>
      </c>
      <c r="Q58" s="290" t="s">
        <v>337</v>
      </c>
    </row>
    <row r="59" spans="1:17" ht="13.5" thickBot="1">
      <c r="A59" s="27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">
      <selection activeCell="K19" sqref="K19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0" t="s">
        <v>246</v>
      </c>
      <c r="P2" s="526" t="str">
        <f>NDPL!Q1</f>
        <v>JUNE-2013</v>
      </c>
      <c r="Q2" s="583"/>
    </row>
    <row r="3" spans="1:8" ht="23.25">
      <c r="A3" s="223" t="s">
        <v>294</v>
      </c>
      <c r="H3" s="4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01/07/2013</v>
      </c>
      <c r="H5" s="39" t="str">
        <f>NDPL!H5</f>
        <v>INTIAL READING 01/06/2013</v>
      </c>
      <c r="I5" s="39" t="s">
        <v>4</v>
      </c>
      <c r="J5" s="39" t="s">
        <v>5</v>
      </c>
      <c r="K5" s="40" t="s">
        <v>6</v>
      </c>
      <c r="L5" s="41" t="str">
        <f>NDPL!G5</f>
        <v>FINAL READING 01/07/2013</v>
      </c>
      <c r="M5" s="39" t="str">
        <f>NDPL!H5</f>
        <v>INTIAL READING 01/06/2013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9.5" customHeight="1" thickTop="1">
      <c r="A7" s="361"/>
      <c r="B7" s="362" t="s">
        <v>260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261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262</v>
      </c>
      <c r="C9" s="366">
        <v>4864796</v>
      </c>
      <c r="D9" s="351" t="s">
        <v>12</v>
      </c>
      <c r="E9" s="116" t="s">
        <v>355</v>
      </c>
      <c r="F9" s="367">
        <v>100</v>
      </c>
      <c r="G9" s="631">
        <v>61688</v>
      </c>
      <c r="H9" s="632">
        <v>64372</v>
      </c>
      <c r="I9" s="373">
        <f>G9-H9</f>
        <v>-2684</v>
      </c>
      <c r="J9" s="373">
        <f>$F9*I9</f>
        <v>-268400</v>
      </c>
      <c r="K9" s="374">
        <f>J9/1000000</f>
        <v>-0.2684</v>
      </c>
      <c r="L9" s="631">
        <v>79730</v>
      </c>
      <c r="M9" s="632">
        <v>79760</v>
      </c>
      <c r="N9" s="373">
        <f>L9-M9</f>
        <v>-30</v>
      </c>
      <c r="O9" s="373">
        <f>$F9*N9</f>
        <v>-3000</v>
      </c>
      <c r="P9" s="374">
        <f>O9/1000000</f>
        <v>-0.003</v>
      </c>
      <c r="Q9" s="181"/>
    </row>
    <row r="10" spans="1:17" ht="19.5" customHeight="1">
      <c r="A10" s="325">
        <v>2</v>
      </c>
      <c r="B10" s="368" t="s">
        <v>263</v>
      </c>
      <c r="C10" s="366">
        <v>4864797</v>
      </c>
      <c r="D10" s="351" t="s">
        <v>12</v>
      </c>
      <c r="E10" s="116" t="s">
        <v>355</v>
      </c>
      <c r="F10" s="367">
        <v>100</v>
      </c>
      <c r="G10" s="631">
        <v>996193</v>
      </c>
      <c r="H10" s="632">
        <v>997508</v>
      </c>
      <c r="I10" s="373">
        <f>G10-H10</f>
        <v>-1315</v>
      </c>
      <c r="J10" s="373">
        <f>$F10*I10</f>
        <v>-131500</v>
      </c>
      <c r="K10" s="374">
        <f>J10/1000000</f>
        <v>-0.1315</v>
      </c>
      <c r="L10" s="631">
        <v>999379</v>
      </c>
      <c r="M10" s="632">
        <v>999418</v>
      </c>
      <c r="N10" s="373">
        <f>L10-M10</f>
        <v>-39</v>
      </c>
      <c r="O10" s="373">
        <f>$F10*N10</f>
        <v>-3900</v>
      </c>
      <c r="P10" s="374">
        <f>O10/1000000</f>
        <v>-0.0039</v>
      </c>
      <c r="Q10" s="181"/>
    </row>
    <row r="11" spans="1:17" ht="19.5" customHeight="1">
      <c r="A11" s="325">
        <v>3</v>
      </c>
      <c r="B11" s="368" t="s">
        <v>264</v>
      </c>
      <c r="C11" s="366">
        <v>4864818</v>
      </c>
      <c r="D11" s="351" t="s">
        <v>12</v>
      </c>
      <c r="E11" s="116" t="s">
        <v>355</v>
      </c>
      <c r="F11" s="367">
        <v>100</v>
      </c>
      <c r="G11" s="631">
        <v>219602</v>
      </c>
      <c r="H11" s="632">
        <v>214648</v>
      </c>
      <c r="I11" s="373">
        <f>G11-H11</f>
        <v>4954</v>
      </c>
      <c r="J11" s="373">
        <f>$F11*I11</f>
        <v>495400</v>
      </c>
      <c r="K11" s="374">
        <f>J11/1000000</f>
        <v>0.4954</v>
      </c>
      <c r="L11" s="631">
        <v>97248</v>
      </c>
      <c r="M11" s="632">
        <v>96714</v>
      </c>
      <c r="N11" s="373">
        <f>L11-M11</f>
        <v>534</v>
      </c>
      <c r="O11" s="373">
        <f>$F11*N11</f>
        <v>53400</v>
      </c>
      <c r="P11" s="374">
        <f>O11/1000000</f>
        <v>0.0534</v>
      </c>
      <c r="Q11" s="181"/>
    </row>
    <row r="12" spans="1:17" ht="19.5" customHeight="1">
      <c r="A12" s="325">
        <v>4</v>
      </c>
      <c r="B12" s="368" t="s">
        <v>265</v>
      </c>
      <c r="C12" s="366">
        <v>4864842</v>
      </c>
      <c r="D12" s="351" t="s">
        <v>12</v>
      </c>
      <c r="E12" s="116" t="s">
        <v>355</v>
      </c>
      <c r="F12" s="713">
        <v>937.5</v>
      </c>
      <c r="G12" s="631">
        <v>25834</v>
      </c>
      <c r="H12" s="632">
        <v>25814</v>
      </c>
      <c r="I12" s="373">
        <f>G12-H12</f>
        <v>20</v>
      </c>
      <c r="J12" s="373">
        <f>$F12*I12</f>
        <v>18750</v>
      </c>
      <c r="K12" s="374">
        <f>J12/1000000</f>
        <v>0.01875</v>
      </c>
      <c r="L12" s="631">
        <v>18308</v>
      </c>
      <c r="M12" s="632">
        <v>18202</v>
      </c>
      <c r="N12" s="373">
        <f>L12-M12</f>
        <v>106</v>
      </c>
      <c r="O12" s="373">
        <f>$F12*N12</f>
        <v>99375</v>
      </c>
      <c r="P12" s="374">
        <f>O12/1000000</f>
        <v>0.099375</v>
      </c>
      <c r="Q12" s="615"/>
    </row>
    <row r="13" spans="1:17" ht="19.5" customHeight="1">
      <c r="A13" s="325"/>
      <c r="B13" s="365" t="s">
        <v>266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267</v>
      </c>
      <c r="C15" s="366">
        <v>4864880</v>
      </c>
      <c r="D15" s="351" t="s">
        <v>12</v>
      </c>
      <c r="E15" s="116" t="s">
        <v>355</v>
      </c>
      <c r="F15" s="367">
        <v>-500</v>
      </c>
      <c r="G15" s="631">
        <v>991117</v>
      </c>
      <c r="H15" s="632">
        <v>991123</v>
      </c>
      <c r="I15" s="373">
        <f>G15-H15</f>
        <v>-6</v>
      </c>
      <c r="J15" s="373">
        <f>$F15*I15</f>
        <v>3000</v>
      </c>
      <c r="K15" s="374">
        <f>J15/1000000</f>
        <v>0.003</v>
      </c>
      <c r="L15" s="631">
        <v>925574</v>
      </c>
      <c r="M15" s="632">
        <v>927482</v>
      </c>
      <c r="N15" s="373">
        <f>L15-M15</f>
        <v>-1908</v>
      </c>
      <c r="O15" s="373">
        <f>$F15*N15</f>
        <v>954000</v>
      </c>
      <c r="P15" s="374">
        <f>O15/1000000</f>
        <v>0.954</v>
      </c>
      <c r="Q15" s="181"/>
    </row>
    <row r="16" spans="1:17" ht="19.5" customHeight="1">
      <c r="A16" s="325">
        <v>6</v>
      </c>
      <c r="B16" s="368" t="s">
        <v>268</v>
      </c>
      <c r="C16" s="366">
        <v>4864881</v>
      </c>
      <c r="D16" s="351" t="s">
        <v>12</v>
      </c>
      <c r="E16" s="116" t="s">
        <v>355</v>
      </c>
      <c r="F16" s="367">
        <v>-500</v>
      </c>
      <c r="G16" s="631">
        <v>989833</v>
      </c>
      <c r="H16" s="632">
        <v>989837</v>
      </c>
      <c r="I16" s="373">
        <f>G16-H16</f>
        <v>-4</v>
      </c>
      <c r="J16" s="373">
        <f>$F16*I16</f>
        <v>2000</v>
      </c>
      <c r="K16" s="374">
        <f>J16/1000000</f>
        <v>0.002</v>
      </c>
      <c r="L16" s="631">
        <v>983098</v>
      </c>
      <c r="M16" s="632">
        <v>984070</v>
      </c>
      <c r="N16" s="373">
        <f>L16-M16</f>
        <v>-972</v>
      </c>
      <c r="O16" s="373">
        <f>$F16*N16</f>
        <v>486000</v>
      </c>
      <c r="P16" s="374">
        <f>O16/1000000</f>
        <v>0.486</v>
      </c>
      <c r="Q16" s="181"/>
    </row>
    <row r="17" spans="1:17" ht="19.5" customHeight="1">
      <c r="A17" s="325">
        <v>7</v>
      </c>
      <c r="B17" s="368" t="s">
        <v>283</v>
      </c>
      <c r="C17" s="366">
        <v>4902572</v>
      </c>
      <c r="D17" s="351" t="s">
        <v>12</v>
      </c>
      <c r="E17" s="116" t="s">
        <v>355</v>
      </c>
      <c r="F17" s="367">
        <v>300</v>
      </c>
      <c r="G17" s="631">
        <v>17</v>
      </c>
      <c r="H17" s="632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1">
        <v>26</v>
      </c>
      <c r="M17" s="632">
        <v>32</v>
      </c>
      <c r="N17" s="373">
        <f>L17-M17</f>
        <v>-6</v>
      </c>
      <c r="O17" s="373">
        <f>$F17*N17</f>
        <v>-1800</v>
      </c>
      <c r="P17" s="374">
        <f>O17/1000000</f>
        <v>-0.0018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269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0.11924999999999998</v>
      </c>
      <c r="L21" s="385"/>
      <c r="M21" s="382"/>
      <c r="N21" s="382"/>
      <c r="O21" s="382"/>
      <c r="P21" s="378">
        <f>SUM(P9:P20)</f>
        <v>1.584075</v>
      </c>
      <c r="Q21" s="181"/>
    </row>
    <row r="22" spans="1:17" ht="19.5" customHeight="1">
      <c r="A22" s="325"/>
      <c r="B22" s="365" t="s">
        <v>270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271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272</v>
      </c>
      <c r="C24" s="366">
        <v>4864794</v>
      </c>
      <c r="D24" s="351" t="s">
        <v>12</v>
      </c>
      <c r="E24" s="116" t="s">
        <v>355</v>
      </c>
      <c r="F24" s="367">
        <v>200</v>
      </c>
      <c r="G24" s="631">
        <v>940594</v>
      </c>
      <c r="H24" s="632">
        <v>940937</v>
      </c>
      <c r="I24" s="373">
        <f>G24-H24</f>
        <v>-343</v>
      </c>
      <c r="J24" s="373">
        <f>$F24*I24</f>
        <v>-68600</v>
      </c>
      <c r="K24" s="374">
        <f>J24/1000000</f>
        <v>-0.0686</v>
      </c>
      <c r="L24" s="631">
        <v>991771</v>
      </c>
      <c r="M24" s="632">
        <v>991776</v>
      </c>
      <c r="N24" s="373">
        <f>L24-M24</f>
        <v>-5</v>
      </c>
      <c r="O24" s="373">
        <f>$F24*N24</f>
        <v>-1000</v>
      </c>
      <c r="P24" s="374">
        <f>O24/1000000</f>
        <v>-0.001</v>
      </c>
      <c r="Q24" s="181"/>
    </row>
    <row r="25" spans="1:17" ht="19.5" customHeight="1">
      <c r="A25" s="325">
        <v>9</v>
      </c>
      <c r="B25" s="368" t="s">
        <v>273</v>
      </c>
      <c r="C25" s="366">
        <v>4864795</v>
      </c>
      <c r="D25" s="351" t="s">
        <v>12</v>
      </c>
      <c r="E25" s="116" t="s">
        <v>355</v>
      </c>
      <c r="F25" s="367">
        <v>100</v>
      </c>
      <c r="G25" s="631">
        <v>802664</v>
      </c>
      <c r="H25" s="632">
        <v>807469</v>
      </c>
      <c r="I25" s="373">
        <f>G25-H25</f>
        <v>-4805</v>
      </c>
      <c r="J25" s="373">
        <f>$F25*I25</f>
        <v>-480500</v>
      </c>
      <c r="K25" s="374">
        <f>J25/1000000</f>
        <v>-0.4805</v>
      </c>
      <c r="L25" s="631">
        <v>927735</v>
      </c>
      <c r="M25" s="632">
        <v>928117</v>
      </c>
      <c r="N25" s="373">
        <f>L25-M25</f>
        <v>-382</v>
      </c>
      <c r="O25" s="373">
        <f>$F25*N25</f>
        <v>-38200</v>
      </c>
      <c r="P25" s="374">
        <f>O25/1000000</f>
        <v>-0.0382</v>
      </c>
      <c r="Q25" s="181"/>
    </row>
    <row r="26" spans="1:17" ht="19.5" customHeight="1">
      <c r="A26" s="325"/>
      <c r="B26" s="368"/>
      <c r="C26" s="366"/>
      <c r="D26" s="351"/>
      <c r="E26" s="116"/>
      <c r="F26" s="367"/>
      <c r="G26" s="115"/>
      <c r="H26" s="104"/>
      <c r="I26" s="50"/>
      <c r="J26" s="50"/>
      <c r="K26" s="119"/>
      <c r="L26" s="384"/>
      <c r="M26" s="21"/>
      <c r="N26" s="21"/>
      <c r="O26" s="21"/>
      <c r="P26" s="28"/>
      <c r="Q26" s="181"/>
    </row>
    <row r="27" spans="1:17" ht="19.5" customHeight="1">
      <c r="A27" s="325"/>
      <c r="B27" s="365" t="s">
        <v>274</v>
      </c>
      <c r="C27" s="368"/>
      <c r="D27" s="351"/>
      <c r="E27" s="116"/>
      <c r="F27" s="369"/>
      <c r="G27" s="115"/>
      <c r="H27" s="104"/>
      <c r="I27" s="47"/>
      <c r="J27" s="51"/>
      <c r="K27" s="378">
        <f>SUM(K24:K26)</f>
        <v>-0.5490999999999999</v>
      </c>
      <c r="L27" s="385"/>
      <c r="M27" s="382"/>
      <c r="N27" s="382"/>
      <c r="O27" s="382"/>
      <c r="P27" s="378">
        <f>SUM(P24:P26)</f>
        <v>-0.0392</v>
      </c>
      <c r="Q27" s="181"/>
    </row>
    <row r="28" spans="1:17" ht="19.5" customHeight="1">
      <c r="A28" s="325"/>
      <c r="B28" s="365" t="s">
        <v>275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/>
      <c r="B29" s="365" t="s">
        <v>271</v>
      </c>
      <c r="C29" s="366"/>
      <c r="D29" s="351"/>
      <c r="E29" s="104"/>
      <c r="F29" s="367"/>
      <c r="G29" s="115"/>
      <c r="H29" s="104"/>
      <c r="I29" s="50"/>
      <c r="J29" s="46"/>
      <c r="K29" s="119"/>
      <c r="L29" s="384"/>
      <c r="M29" s="21"/>
      <c r="N29" s="21"/>
      <c r="O29" s="21"/>
      <c r="P29" s="28"/>
      <c r="Q29" s="181"/>
    </row>
    <row r="30" spans="1:17" ht="19.5" customHeight="1">
      <c r="A30" s="325">
        <v>10</v>
      </c>
      <c r="B30" s="368" t="s">
        <v>276</v>
      </c>
      <c r="C30" s="366">
        <v>4864819</v>
      </c>
      <c r="D30" s="351" t="s">
        <v>12</v>
      </c>
      <c r="E30" s="116" t="s">
        <v>355</v>
      </c>
      <c r="F30" s="370">
        <v>200</v>
      </c>
      <c r="G30" s="631">
        <v>210479</v>
      </c>
      <c r="H30" s="632">
        <v>207968</v>
      </c>
      <c r="I30" s="373">
        <f aca="true" t="shared" si="0" ref="I30:I35">G30-H30</f>
        <v>2511</v>
      </c>
      <c r="J30" s="373">
        <f aca="true" t="shared" si="1" ref="J30:J35">$F30*I30</f>
        <v>502200</v>
      </c>
      <c r="K30" s="374">
        <f aca="true" t="shared" si="2" ref="K30:K35">J30/1000000</f>
        <v>0.5022</v>
      </c>
      <c r="L30" s="631">
        <v>263500</v>
      </c>
      <c r="M30" s="632">
        <v>263347</v>
      </c>
      <c r="N30" s="373">
        <f aca="true" t="shared" si="3" ref="N30:N35">L30-M30</f>
        <v>153</v>
      </c>
      <c r="O30" s="373">
        <f aca="true" t="shared" si="4" ref="O30:O35">$F30*N30</f>
        <v>30600</v>
      </c>
      <c r="P30" s="374">
        <f aca="true" t="shared" si="5" ref="P30:P35">O30/1000000</f>
        <v>0.0306</v>
      </c>
      <c r="Q30" s="181"/>
    </row>
    <row r="31" spans="1:17" ht="19.5" customHeight="1">
      <c r="A31" s="325">
        <v>11</v>
      </c>
      <c r="B31" s="368" t="s">
        <v>277</v>
      </c>
      <c r="C31" s="366">
        <v>4864801</v>
      </c>
      <c r="D31" s="351" t="s">
        <v>12</v>
      </c>
      <c r="E31" s="116" t="s">
        <v>355</v>
      </c>
      <c r="F31" s="370">
        <v>200</v>
      </c>
      <c r="G31" s="631">
        <v>91185</v>
      </c>
      <c r="H31" s="632">
        <v>90659</v>
      </c>
      <c r="I31" s="373">
        <f t="shared" si="0"/>
        <v>526</v>
      </c>
      <c r="J31" s="373">
        <f t="shared" si="1"/>
        <v>105200</v>
      </c>
      <c r="K31" s="374">
        <f t="shared" si="2"/>
        <v>0.1052</v>
      </c>
      <c r="L31" s="631">
        <v>41363</v>
      </c>
      <c r="M31" s="632">
        <v>41164</v>
      </c>
      <c r="N31" s="373">
        <f t="shared" si="3"/>
        <v>199</v>
      </c>
      <c r="O31" s="373">
        <f t="shared" si="4"/>
        <v>39800</v>
      </c>
      <c r="P31" s="374">
        <f t="shared" si="5"/>
        <v>0.0398</v>
      </c>
      <c r="Q31" s="181"/>
    </row>
    <row r="32" spans="1:17" ht="19.5" customHeight="1">
      <c r="A32" s="325">
        <v>12</v>
      </c>
      <c r="B32" s="368" t="s">
        <v>278</v>
      </c>
      <c r="C32" s="366">
        <v>4864820</v>
      </c>
      <c r="D32" s="351" t="s">
        <v>12</v>
      </c>
      <c r="E32" s="116" t="s">
        <v>355</v>
      </c>
      <c r="F32" s="370">
        <v>100</v>
      </c>
      <c r="G32" s="631">
        <v>142875</v>
      </c>
      <c r="H32" s="632">
        <v>141856</v>
      </c>
      <c r="I32" s="373">
        <f t="shared" si="0"/>
        <v>1019</v>
      </c>
      <c r="J32" s="373">
        <f t="shared" si="1"/>
        <v>101900</v>
      </c>
      <c r="K32" s="374">
        <f t="shared" si="2"/>
        <v>0.1019</v>
      </c>
      <c r="L32" s="631">
        <v>72107</v>
      </c>
      <c r="M32" s="632">
        <v>71743</v>
      </c>
      <c r="N32" s="373">
        <f t="shared" si="3"/>
        <v>364</v>
      </c>
      <c r="O32" s="373">
        <f t="shared" si="4"/>
        <v>36400</v>
      </c>
      <c r="P32" s="374">
        <f t="shared" si="5"/>
        <v>0.0364</v>
      </c>
      <c r="Q32" s="181"/>
    </row>
    <row r="33" spans="1:17" ht="19.5" customHeight="1">
      <c r="A33" s="325">
        <v>13</v>
      </c>
      <c r="B33" s="368" t="s">
        <v>279</v>
      </c>
      <c r="C33" s="366">
        <v>4865168</v>
      </c>
      <c r="D33" s="351" t="s">
        <v>12</v>
      </c>
      <c r="E33" s="116" t="s">
        <v>355</v>
      </c>
      <c r="F33" s="370">
        <v>1000</v>
      </c>
      <c r="G33" s="631">
        <v>988957</v>
      </c>
      <c r="H33" s="632">
        <v>988804</v>
      </c>
      <c r="I33" s="373">
        <f t="shared" si="0"/>
        <v>153</v>
      </c>
      <c r="J33" s="373">
        <f t="shared" si="1"/>
        <v>153000</v>
      </c>
      <c r="K33" s="374">
        <f t="shared" si="2"/>
        <v>0.153</v>
      </c>
      <c r="L33" s="631">
        <v>998380</v>
      </c>
      <c r="M33" s="632">
        <v>998305</v>
      </c>
      <c r="N33" s="373">
        <f t="shared" si="3"/>
        <v>75</v>
      </c>
      <c r="O33" s="373">
        <f t="shared" si="4"/>
        <v>75000</v>
      </c>
      <c r="P33" s="374">
        <f t="shared" si="5"/>
        <v>0.075</v>
      </c>
      <c r="Q33" s="181"/>
    </row>
    <row r="34" spans="1:17" ht="19.5" customHeight="1">
      <c r="A34" s="325">
        <v>14</v>
      </c>
      <c r="B34" s="368" t="s">
        <v>280</v>
      </c>
      <c r="C34" s="366">
        <v>4864802</v>
      </c>
      <c r="D34" s="351" t="s">
        <v>12</v>
      </c>
      <c r="E34" s="116" t="s">
        <v>355</v>
      </c>
      <c r="F34" s="370">
        <v>100</v>
      </c>
      <c r="G34" s="631">
        <v>970960</v>
      </c>
      <c r="H34" s="632">
        <v>971556</v>
      </c>
      <c r="I34" s="373">
        <f t="shared" si="0"/>
        <v>-596</v>
      </c>
      <c r="J34" s="373">
        <f t="shared" si="1"/>
        <v>-59600</v>
      </c>
      <c r="K34" s="374">
        <f t="shared" si="2"/>
        <v>-0.0596</v>
      </c>
      <c r="L34" s="631">
        <v>7237</v>
      </c>
      <c r="M34" s="632">
        <v>7274</v>
      </c>
      <c r="N34" s="373">
        <f t="shared" si="3"/>
        <v>-37</v>
      </c>
      <c r="O34" s="373">
        <f t="shared" si="4"/>
        <v>-3700</v>
      </c>
      <c r="P34" s="374">
        <f t="shared" si="5"/>
        <v>-0.0037</v>
      </c>
      <c r="Q34" s="181"/>
    </row>
    <row r="35" spans="1:17" ht="19.5" customHeight="1">
      <c r="A35" s="325">
        <v>15</v>
      </c>
      <c r="B35" s="368" t="s">
        <v>384</v>
      </c>
      <c r="C35" s="366">
        <v>5128400</v>
      </c>
      <c r="D35" s="351" t="s">
        <v>12</v>
      </c>
      <c r="E35" s="116" t="s">
        <v>355</v>
      </c>
      <c r="F35" s="370">
        <v>937.5</v>
      </c>
      <c r="G35" s="631">
        <v>999442</v>
      </c>
      <c r="H35" s="632">
        <v>999441</v>
      </c>
      <c r="I35" s="373">
        <f t="shared" si="0"/>
        <v>1</v>
      </c>
      <c r="J35" s="373">
        <f t="shared" si="1"/>
        <v>937.5</v>
      </c>
      <c r="K35" s="374">
        <f t="shared" si="2"/>
        <v>0.0009375</v>
      </c>
      <c r="L35" s="631">
        <v>665</v>
      </c>
      <c r="M35" s="632">
        <v>1033</v>
      </c>
      <c r="N35" s="373">
        <f t="shared" si="3"/>
        <v>-368</v>
      </c>
      <c r="O35" s="373">
        <f t="shared" si="4"/>
        <v>-345000</v>
      </c>
      <c r="P35" s="712">
        <f t="shared" si="5"/>
        <v>-0.345</v>
      </c>
      <c r="Q35" s="181"/>
    </row>
    <row r="36" spans="1:17" ht="19.5" customHeight="1">
      <c r="A36" s="325"/>
      <c r="B36" s="365" t="s">
        <v>266</v>
      </c>
      <c r="C36" s="366"/>
      <c r="D36" s="351"/>
      <c r="E36" s="104"/>
      <c r="F36" s="367"/>
      <c r="G36" s="327"/>
      <c r="H36" s="358"/>
      <c r="I36" s="358"/>
      <c r="J36" s="376"/>
      <c r="K36" s="375"/>
      <c r="L36" s="381"/>
      <c r="M36" s="382"/>
      <c r="N36" s="382"/>
      <c r="O36" s="382"/>
      <c r="P36" s="383"/>
      <c r="Q36" s="181"/>
    </row>
    <row r="37" spans="1:17" ht="19.5" customHeight="1">
      <c r="A37" s="325">
        <v>16</v>
      </c>
      <c r="B37" s="368" t="s">
        <v>281</v>
      </c>
      <c r="C37" s="366">
        <v>4864882</v>
      </c>
      <c r="D37" s="351" t="s">
        <v>12</v>
      </c>
      <c r="E37" s="116" t="s">
        <v>355</v>
      </c>
      <c r="F37" s="370">
        <v>-625</v>
      </c>
      <c r="G37" s="631">
        <v>989387</v>
      </c>
      <c r="H37" s="632">
        <v>989622</v>
      </c>
      <c r="I37" s="373">
        <f>G37-H37</f>
        <v>-235</v>
      </c>
      <c r="J37" s="373">
        <f>$F37*I37</f>
        <v>146875</v>
      </c>
      <c r="K37" s="374">
        <f>J37/1000000</f>
        <v>0.146875</v>
      </c>
      <c r="L37" s="631">
        <v>995549</v>
      </c>
      <c r="M37" s="632">
        <v>995560</v>
      </c>
      <c r="N37" s="373">
        <f>L37-M37</f>
        <v>-11</v>
      </c>
      <c r="O37" s="373">
        <f>$F37*N37</f>
        <v>6875</v>
      </c>
      <c r="P37" s="712">
        <f>O37/1000000</f>
        <v>0.006875</v>
      </c>
      <c r="Q37" s="615"/>
    </row>
    <row r="38" spans="1:17" ht="19.5" customHeight="1">
      <c r="A38" s="325">
        <v>17</v>
      </c>
      <c r="B38" s="368" t="s">
        <v>284</v>
      </c>
      <c r="C38" s="366">
        <v>4902572</v>
      </c>
      <c r="D38" s="351" t="s">
        <v>12</v>
      </c>
      <c r="E38" s="116" t="s">
        <v>355</v>
      </c>
      <c r="F38" s="370">
        <v>-300</v>
      </c>
      <c r="G38" s="631">
        <v>17</v>
      </c>
      <c r="H38" s="632">
        <v>17</v>
      </c>
      <c r="I38" s="373">
        <f>G38-H38</f>
        <v>0</v>
      </c>
      <c r="J38" s="373">
        <f>$F38*I38</f>
        <v>0</v>
      </c>
      <c r="K38" s="374">
        <f>J38/1000000</f>
        <v>0</v>
      </c>
      <c r="L38" s="631">
        <v>26</v>
      </c>
      <c r="M38" s="632">
        <v>32</v>
      </c>
      <c r="N38" s="373">
        <f>L38-M38</f>
        <v>-6</v>
      </c>
      <c r="O38" s="373">
        <f>$F38*N38</f>
        <v>1800</v>
      </c>
      <c r="P38" s="374">
        <f>O38/1000000</f>
        <v>0.0018</v>
      </c>
      <c r="Q38" s="181"/>
    </row>
    <row r="39" spans="1:17" ht="19.5" customHeight="1">
      <c r="A39" s="325"/>
      <c r="B39" s="365"/>
      <c r="C39" s="366"/>
      <c r="D39" s="366"/>
      <c r="E39" s="368"/>
      <c r="F39" s="366"/>
      <c r="G39" s="115"/>
      <c r="H39" s="50"/>
      <c r="I39" s="50"/>
      <c r="J39" s="50"/>
      <c r="K39" s="123"/>
      <c r="L39" s="44"/>
      <c r="M39" s="21"/>
      <c r="N39" s="21"/>
      <c r="O39" s="21"/>
      <c r="P39" s="28"/>
      <c r="Q39" s="181"/>
    </row>
    <row r="40" spans="1:17" ht="19.5" customHeight="1" thickBot="1">
      <c r="A40" s="371"/>
      <c r="B40" s="372" t="s">
        <v>282</v>
      </c>
      <c r="C40" s="372"/>
      <c r="D40" s="372"/>
      <c r="E40" s="372"/>
      <c r="F40" s="372"/>
      <c r="G40" s="125"/>
      <c r="H40" s="124"/>
      <c r="I40" s="124"/>
      <c r="J40" s="124"/>
      <c r="K40" s="613">
        <f>SUM(K30:K39)</f>
        <v>0.9505125</v>
      </c>
      <c r="L40" s="386"/>
      <c r="M40" s="387"/>
      <c r="N40" s="387"/>
      <c r="O40" s="387"/>
      <c r="P40" s="379">
        <f>SUM(P30:P39)</f>
        <v>-0.15822499999999998</v>
      </c>
      <c r="Q40" s="182"/>
    </row>
    <row r="41" spans="1:16" ht="13.5" thickTop="1">
      <c r="A41" s="64"/>
      <c r="B41" s="2"/>
      <c r="C41" s="112"/>
      <c r="D41" s="64"/>
      <c r="E41" s="112"/>
      <c r="F41" s="10"/>
      <c r="G41" s="10"/>
      <c r="H41" s="10"/>
      <c r="I41" s="10"/>
      <c r="J41" s="10"/>
      <c r="K41" s="11"/>
      <c r="L41" s="388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6"/>
      <c r="K43" s="18"/>
      <c r="L43" s="18"/>
      <c r="M43" s="18"/>
      <c r="N43" s="18"/>
      <c r="O43" s="18"/>
      <c r="P43" s="18"/>
    </row>
    <row r="44" spans="2:16" ht="21.75">
      <c r="B44" s="225" t="s">
        <v>341</v>
      </c>
      <c r="K44" s="390">
        <f>K21</f>
        <v>0.11924999999999998</v>
      </c>
      <c r="L44" s="389"/>
      <c r="M44" s="389"/>
      <c r="N44" s="389"/>
      <c r="O44" s="389"/>
      <c r="P44" s="390">
        <f>P21</f>
        <v>1.584075</v>
      </c>
    </row>
    <row r="45" spans="2:16" ht="21.75">
      <c r="B45" s="225" t="s">
        <v>342</v>
      </c>
      <c r="K45" s="390">
        <f>K27</f>
        <v>-0.5490999999999999</v>
      </c>
      <c r="L45" s="389"/>
      <c r="M45" s="389"/>
      <c r="N45" s="389"/>
      <c r="O45" s="389"/>
      <c r="P45" s="390">
        <f>P27</f>
        <v>-0.0392</v>
      </c>
    </row>
    <row r="46" spans="2:16" ht="21.75">
      <c r="B46" s="225" t="s">
        <v>343</v>
      </c>
      <c r="K46" s="390">
        <f>K40</f>
        <v>0.9505125</v>
      </c>
      <c r="L46" s="389"/>
      <c r="M46" s="389"/>
      <c r="N46" s="389"/>
      <c r="O46" s="389"/>
      <c r="P46" s="607">
        <f>P40</f>
        <v>-0.15822499999999998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6">
      <selection activeCell="M39" sqref="M3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9" t="s">
        <v>246</v>
      </c>
      <c r="P2" s="347" t="str">
        <f>NDPL!Q1</f>
        <v>JUNE-2013</v>
      </c>
    </row>
    <row r="3" spans="1:9" ht="18">
      <c r="A3" s="221" t="s">
        <v>360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01/07/2013</v>
      </c>
      <c r="H5" s="39" t="str">
        <f>NDPL!H5</f>
        <v>INTIAL READING 01/06/2013</v>
      </c>
      <c r="I5" s="39" t="s">
        <v>4</v>
      </c>
      <c r="J5" s="39" t="s">
        <v>5</v>
      </c>
      <c r="K5" s="39" t="s">
        <v>6</v>
      </c>
      <c r="L5" s="41" t="str">
        <f>NDPL!G5</f>
        <v>FINAL READING 01/07/2013</v>
      </c>
      <c r="M5" s="39" t="str">
        <f>NDPL!H5</f>
        <v>INTIAL READING 01/06/2013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1" t="s">
        <v>291</v>
      </c>
      <c r="C8" s="639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2" t="s">
        <v>292</v>
      </c>
      <c r="C9" s="643" t="s">
        <v>286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4">
        <v>1</v>
      </c>
      <c r="B10" s="638" t="s">
        <v>287</v>
      </c>
      <c r="C10" s="639">
        <v>4902497</v>
      </c>
      <c r="D10" s="701" t="s">
        <v>12</v>
      </c>
      <c r="E10" s="145" t="s">
        <v>364</v>
      </c>
      <c r="F10" s="640">
        <v>2000</v>
      </c>
      <c r="G10" s="631">
        <v>8014</v>
      </c>
      <c r="H10" s="632">
        <v>7978</v>
      </c>
      <c r="I10" s="632">
        <f>G10-H10</f>
        <v>36</v>
      </c>
      <c r="J10" s="632">
        <f>$F10*I10</f>
        <v>72000</v>
      </c>
      <c r="K10" s="632">
        <f>J10/1000000</f>
        <v>0.072</v>
      </c>
      <c r="L10" s="631">
        <v>1751</v>
      </c>
      <c r="M10" s="632">
        <v>1206</v>
      </c>
      <c r="N10" s="598">
        <f>L10-M10</f>
        <v>545</v>
      </c>
      <c r="O10" s="598">
        <f>$F10*N10</f>
        <v>1090000</v>
      </c>
      <c r="P10" s="600">
        <f>O10/1000000</f>
        <v>1.09</v>
      </c>
      <c r="Q10" s="181"/>
    </row>
    <row r="11" spans="1:17" ht="20.25">
      <c r="A11" s="624">
        <v>2</v>
      </c>
      <c r="B11" s="638" t="s">
        <v>289</v>
      </c>
      <c r="C11" s="639">
        <v>4902498</v>
      </c>
      <c r="D11" s="701" t="s">
        <v>12</v>
      </c>
      <c r="E11" s="145" t="s">
        <v>364</v>
      </c>
      <c r="F11" s="640">
        <v>2000</v>
      </c>
      <c r="G11" s="631">
        <v>11342</v>
      </c>
      <c r="H11" s="632">
        <v>11311</v>
      </c>
      <c r="I11" s="632">
        <f>G11-H11</f>
        <v>31</v>
      </c>
      <c r="J11" s="632">
        <f>$F11*I11</f>
        <v>62000</v>
      </c>
      <c r="K11" s="632">
        <f>J11/1000000</f>
        <v>0.062</v>
      </c>
      <c r="L11" s="631">
        <v>2331</v>
      </c>
      <c r="M11" s="632">
        <v>1955</v>
      </c>
      <c r="N11" s="598">
        <f>L11-M11</f>
        <v>376</v>
      </c>
      <c r="O11" s="598">
        <f>$F11*N11</f>
        <v>752000</v>
      </c>
      <c r="P11" s="600">
        <f>O11/1000000</f>
        <v>0.752</v>
      </c>
      <c r="Q11" s="181"/>
    </row>
    <row r="12" spans="1:17" ht="14.25">
      <c r="A12" s="115"/>
      <c r="B12" s="151"/>
      <c r="C12" s="133"/>
      <c r="D12" s="701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701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701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701"/>
      <c r="E15" s="152"/>
      <c r="F15" s="153"/>
      <c r="G15" s="159"/>
      <c r="H15" s="654" t="s">
        <v>327</v>
      </c>
      <c r="I15" s="633"/>
      <c r="J15" s="373"/>
      <c r="K15" s="634">
        <f>SUM(K10:K11)</f>
        <v>0.134</v>
      </c>
      <c r="L15" s="219"/>
      <c r="M15" s="655" t="s">
        <v>327</v>
      </c>
      <c r="N15" s="635"/>
      <c r="O15" s="628"/>
      <c r="P15" s="636">
        <f>SUM(P10:P11)</f>
        <v>1.842</v>
      </c>
      <c r="Q15" s="181"/>
    </row>
    <row r="16" spans="1:17" ht="18">
      <c r="A16" s="115"/>
      <c r="B16" s="394" t="s">
        <v>11</v>
      </c>
      <c r="C16" s="393"/>
      <c r="D16" s="701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293</v>
      </c>
      <c r="C17" s="185" t="s">
        <v>286</v>
      </c>
      <c r="D17" s="702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2" t="s">
        <v>287</v>
      </c>
      <c r="C18" s="393">
        <v>4902505</v>
      </c>
      <c r="D18" s="701" t="s">
        <v>12</v>
      </c>
      <c r="E18" s="145" t="s">
        <v>364</v>
      </c>
      <c r="F18" s="644">
        <v>1000</v>
      </c>
      <c r="G18" s="631">
        <v>994817</v>
      </c>
      <c r="H18" s="632">
        <v>994817</v>
      </c>
      <c r="I18" s="632">
        <f>G18-H18</f>
        <v>0</v>
      </c>
      <c r="J18" s="632">
        <f>$F18*I18</f>
        <v>0</v>
      </c>
      <c r="K18" s="632">
        <f>J18/1000000</f>
        <v>0</v>
      </c>
      <c r="L18" s="631">
        <v>40905</v>
      </c>
      <c r="M18" s="632">
        <v>41383</v>
      </c>
      <c r="N18" s="598">
        <f>L18-M18</f>
        <v>-478</v>
      </c>
      <c r="O18" s="598">
        <f>$F18*N18</f>
        <v>-478000</v>
      </c>
      <c r="P18" s="600">
        <f>O18/1000000</f>
        <v>-0.478</v>
      </c>
      <c r="Q18" s="181"/>
    </row>
    <row r="19" spans="1:17" ht="20.25">
      <c r="A19" s="327">
        <v>4</v>
      </c>
      <c r="B19" s="392" t="s">
        <v>289</v>
      </c>
      <c r="C19" s="393">
        <v>5128424</v>
      </c>
      <c r="D19" s="701" t="s">
        <v>12</v>
      </c>
      <c r="E19" s="145" t="s">
        <v>364</v>
      </c>
      <c r="F19" s="644">
        <v>1000</v>
      </c>
      <c r="G19" s="728">
        <v>996681</v>
      </c>
      <c r="H19" s="729">
        <v>996681</v>
      </c>
      <c r="I19" s="729">
        <f>G19-H19</f>
        <v>0</v>
      </c>
      <c r="J19" s="729">
        <f>$F19*I19</f>
        <v>0</v>
      </c>
      <c r="K19" s="729">
        <f>J19/1000000</f>
        <v>0</v>
      </c>
      <c r="L19" s="728">
        <v>997014</v>
      </c>
      <c r="M19" s="729">
        <v>998000</v>
      </c>
      <c r="N19" s="730">
        <f>L19-M19</f>
        <v>-986</v>
      </c>
      <c r="O19" s="730">
        <f>$F19*N19</f>
        <v>-986000</v>
      </c>
      <c r="P19" s="731">
        <f>O19/1000000</f>
        <v>-0.986</v>
      </c>
      <c r="Q19" s="575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7" t="s">
        <v>327</v>
      </c>
      <c r="I21" s="656"/>
      <c r="J21" s="528"/>
      <c r="K21" s="637">
        <f>SUM(K18:K18)</f>
        <v>0</v>
      </c>
      <c r="L21" s="23"/>
      <c r="M21" s="657" t="s">
        <v>327</v>
      </c>
      <c r="N21" s="637"/>
      <c r="O21" s="528"/>
      <c r="P21" s="637">
        <f>SUM(P18:P18)</f>
        <v>-0.478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5" t="s">
        <v>295</v>
      </c>
      <c r="B28" s="222"/>
      <c r="C28" s="222"/>
      <c r="D28" s="222"/>
      <c r="E28" s="222"/>
      <c r="F28" s="222"/>
      <c r="K28" s="161">
        <f>(K15+K21)</f>
        <v>0.134</v>
      </c>
      <c r="L28" s="162"/>
      <c r="M28" s="162"/>
      <c r="N28" s="162"/>
      <c r="O28" s="162"/>
      <c r="P28" s="161">
        <f>(P15+P21)</f>
        <v>1.364</v>
      </c>
    </row>
    <row r="31" spans="1:2" ht="18">
      <c r="A31" s="645" t="s">
        <v>296</v>
      </c>
      <c r="B31" s="645" t="s">
        <v>297</v>
      </c>
    </row>
    <row r="32" spans="1:16" ht="18">
      <c r="A32" s="238"/>
      <c r="B32" s="238"/>
      <c r="H32" s="186" t="s">
        <v>298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299</v>
      </c>
      <c r="I33" s="222"/>
      <c r="J33" s="186"/>
      <c r="K33" s="334">
        <f>BRPL!K17</f>
        <v>0</v>
      </c>
      <c r="L33" s="334"/>
      <c r="M33" s="334"/>
      <c r="N33" s="334"/>
      <c r="O33" s="334"/>
      <c r="P33" s="334">
        <f>BRPL!P17</f>
        <v>0</v>
      </c>
    </row>
    <row r="34" spans="8:16" ht="18">
      <c r="H34" s="186" t="s">
        <v>300</v>
      </c>
      <c r="I34" s="222"/>
      <c r="J34" s="186"/>
      <c r="K34" s="222">
        <f>BYPL!K32</f>
        <v>0.028599999999999993</v>
      </c>
      <c r="L34" s="222"/>
      <c r="M34" s="646"/>
      <c r="N34" s="222"/>
      <c r="O34" s="222"/>
      <c r="P34" s="222">
        <f>BYPL!P32</f>
        <v>-2.9319999999999995</v>
      </c>
    </row>
    <row r="35" spans="8:16" ht="18">
      <c r="H35" s="186" t="s">
        <v>301</v>
      </c>
      <c r="I35" s="222"/>
      <c r="J35" s="186"/>
      <c r="K35" s="222">
        <f>NDMC!K32</f>
        <v>-0.006</v>
      </c>
      <c r="L35" s="222"/>
      <c r="M35" s="222"/>
      <c r="N35" s="222"/>
      <c r="O35" s="222"/>
      <c r="P35" s="222">
        <f>NDMC!P32</f>
        <v>1.2861000000000002</v>
      </c>
    </row>
    <row r="36" spans="8:16" ht="18">
      <c r="H36" s="186" t="s">
        <v>302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7" t="s">
        <v>303</v>
      </c>
      <c r="I37" s="186"/>
      <c r="J37" s="186"/>
      <c r="K37" s="186">
        <f>SUM(K32:K36)</f>
        <v>0.022599999999999995</v>
      </c>
      <c r="L37" s="222"/>
      <c r="M37" s="222"/>
      <c r="N37" s="222"/>
      <c r="O37" s="222"/>
      <c r="P37" s="186">
        <f>SUM(P32:P36)</f>
        <v>-1.6458999999999993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5" t="s">
        <v>328</v>
      </c>
      <c r="B39" s="135"/>
      <c r="C39" s="135"/>
      <c r="D39" s="135"/>
      <c r="E39" s="135"/>
      <c r="F39" s="135"/>
      <c r="G39" s="135"/>
      <c r="H39" s="186"/>
      <c r="I39" s="648"/>
      <c r="J39" s="186"/>
      <c r="K39" s="648">
        <f>K28+K37</f>
        <v>0.15660000000000002</v>
      </c>
      <c r="L39" s="222"/>
      <c r="M39" s="222"/>
      <c r="N39" s="222"/>
      <c r="O39" s="222"/>
      <c r="P39" s="648">
        <f>P28+P37</f>
        <v>-0.28189999999999915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7" t="s">
        <v>304</v>
      </c>
      <c r="B41" s="186" t="s">
        <v>305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9" t="s">
        <v>306</v>
      </c>
      <c r="B43" s="650" t="s">
        <v>307</v>
      </c>
      <c r="C43" s="651" t="s">
        <v>308</v>
      </c>
      <c r="D43" s="650"/>
      <c r="E43" s="650"/>
      <c r="F43" s="650"/>
      <c r="G43" s="528">
        <v>27.7006</v>
      </c>
      <c r="H43" s="650" t="s">
        <v>309</v>
      </c>
      <c r="I43" s="650"/>
      <c r="J43" s="652"/>
      <c r="K43" s="650">
        <f>($K$39*G43)/100</f>
        <v>0.043379139600000005</v>
      </c>
      <c r="L43" s="650"/>
      <c r="M43" s="650"/>
      <c r="N43" s="650"/>
      <c r="O43" s="650"/>
      <c r="P43" s="650">
        <f>($P$39*G43)/100</f>
        <v>-0.07808799139999976</v>
      </c>
    </row>
    <row r="44" spans="1:16" ht="18">
      <c r="A44" s="649" t="s">
        <v>310</v>
      </c>
      <c r="B44" s="650" t="s">
        <v>365</v>
      </c>
      <c r="C44" s="651" t="s">
        <v>308</v>
      </c>
      <c r="D44" s="650"/>
      <c r="E44" s="650"/>
      <c r="F44" s="650"/>
      <c r="G44" s="528">
        <v>42.2917</v>
      </c>
      <c r="H44" s="650" t="s">
        <v>309</v>
      </c>
      <c r="I44" s="650"/>
      <c r="J44" s="652"/>
      <c r="K44" s="650">
        <f>($K$39*G44)/100</f>
        <v>0.0662288022</v>
      </c>
      <c r="L44" s="650"/>
      <c r="M44" s="650"/>
      <c r="N44" s="650"/>
      <c r="O44" s="650"/>
      <c r="P44" s="650">
        <f>($P$39*G44)/100</f>
        <v>-0.11922030229999964</v>
      </c>
    </row>
    <row r="45" spans="1:16" ht="18">
      <c r="A45" s="649" t="s">
        <v>311</v>
      </c>
      <c r="B45" s="650" t="s">
        <v>366</v>
      </c>
      <c r="C45" s="651" t="s">
        <v>308</v>
      </c>
      <c r="D45" s="650"/>
      <c r="E45" s="650"/>
      <c r="F45" s="650"/>
      <c r="G45" s="528">
        <v>23.8462</v>
      </c>
      <c r="H45" s="650" t="s">
        <v>309</v>
      </c>
      <c r="I45" s="650"/>
      <c r="J45" s="652"/>
      <c r="K45" s="650">
        <f>($K$39*G45)/100</f>
        <v>0.03734314920000001</v>
      </c>
      <c r="L45" s="650"/>
      <c r="M45" s="650"/>
      <c r="N45" s="650"/>
      <c r="O45" s="650"/>
      <c r="P45" s="650">
        <f>($P$39*G45)/100</f>
        <v>-0.0672224377999998</v>
      </c>
    </row>
    <row r="46" spans="1:16" ht="18">
      <c r="A46" s="649" t="s">
        <v>312</v>
      </c>
      <c r="B46" s="650" t="s">
        <v>367</v>
      </c>
      <c r="C46" s="651" t="s">
        <v>308</v>
      </c>
      <c r="D46" s="650"/>
      <c r="E46" s="650"/>
      <c r="F46" s="650"/>
      <c r="G46" s="528">
        <v>5.3964</v>
      </c>
      <c r="H46" s="650" t="s">
        <v>309</v>
      </c>
      <c r="I46" s="650"/>
      <c r="J46" s="652"/>
      <c r="K46" s="650">
        <f>($K$39*G46)/100</f>
        <v>0.0084507624</v>
      </c>
      <c r="L46" s="650"/>
      <c r="M46" s="650"/>
      <c r="N46" s="650"/>
      <c r="O46" s="650"/>
      <c r="P46" s="650">
        <f>($P$39*G46)/100</f>
        <v>-0.015212451599999954</v>
      </c>
    </row>
    <row r="47" spans="1:16" ht="18">
      <c r="A47" s="649" t="s">
        <v>313</v>
      </c>
      <c r="B47" s="650" t="s">
        <v>368</v>
      </c>
      <c r="C47" s="651" t="s">
        <v>308</v>
      </c>
      <c r="D47" s="650"/>
      <c r="E47" s="650"/>
      <c r="F47" s="650"/>
      <c r="G47" s="528">
        <v>0.7651</v>
      </c>
      <c r="H47" s="650" t="s">
        <v>309</v>
      </c>
      <c r="I47" s="650"/>
      <c r="J47" s="652"/>
      <c r="K47" s="650">
        <f>($K$39*G47)/100</f>
        <v>0.0011981466000000002</v>
      </c>
      <c r="L47" s="650"/>
      <c r="M47" s="650"/>
      <c r="N47" s="650"/>
      <c r="O47" s="650"/>
      <c r="P47" s="650">
        <f>($P$39*G47)/100</f>
        <v>-0.0021568168999999936</v>
      </c>
    </row>
    <row r="48" spans="6:10" ht="12.75">
      <c r="F48" s="165"/>
      <c r="J48" s="166"/>
    </row>
    <row r="49" spans="1:10" ht="15">
      <c r="A49" s="653" t="s">
        <v>424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M35" sqref="M3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6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1" t="s">
        <v>393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417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329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4" t="s">
        <v>348</v>
      </c>
      <c r="J11" s="305"/>
      <c r="K11" s="305"/>
      <c r="L11" s="305"/>
      <c r="M11" s="305"/>
      <c r="N11" s="544" t="s">
        <v>349</v>
      </c>
      <c r="O11" s="305"/>
      <c r="P11" s="305"/>
      <c r="Q11" s="505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0">
        <v>1</v>
      </c>
      <c r="B13" s="511" t="s">
        <v>330</v>
      </c>
      <c r="C13" s="512"/>
      <c r="D13" s="512"/>
      <c r="E13" s="509"/>
      <c r="F13" s="509"/>
      <c r="G13" s="257"/>
      <c r="H13" s="506"/>
      <c r="I13" s="507">
        <f>NDPL!K159</f>
        <v>-1.2369769318285717</v>
      </c>
      <c r="J13" s="303"/>
      <c r="K13" s="303"/>
      <c r="L13" s="303"/>
      <c r="M13" s="506" t="s">
        <v>362</v>
      </c>
      <c r="N13" s="507">
        <f>NDPL!P159</f>
        <v>6.5465548657428565</v>
      </c>
      <c r="O13" s="303"/>
      <c r="P13" s="303"/>
      <c r="Q13" s="321"/>
      <c r="R13" s="19"/>
    </row>
    <row r="14" spans="1:18" ht="26.25">
      <c r="A14" s="510"/>
      <c r="B14" s="511"/>
      <c r="C14" s="512"/>
      <c r="D14" s="512"/>
      <c r="E14" s="509"/>
      <c r="F14" s="509"/>
      <c r="G14" s="257"/>
      <c r="H14" s="506"/>
      <c r="I14" s="507"/>
      <c r="J14" s="303"/>
      <c r="K14" s="303"/>
      <c r="L14" s="303"/>
      <c r="M14" s="506"/>
      <c r="N14" s="507"/>
      <c r="O14" s="303"/>
      <c r="P14" s="303"/>
      <c r="Q14" s="321"/>
      <c r="R14" s="19"/>
    </row>
    <row r="15" spans="1:18" ht="26.25">
      <c r="A15" s="510"/>
      <c r="B15" s="511"/>
      <c r="C15" s="512"/>
      <c r="D15" s="512"/>
      <c r="E15" s="509"/>
      <c r="F15" s="509"/>
      <c r="G15" s="252"/>
      <c r="H15" s="506"/>
      <c r="I15" s="507"/>
      <c r="J15" s="303"/>
      <c r="K15" s="303"/>
      <c r="L15" s="303"/>
      <c r="M15" s="506"/>
      <c r="N15" s="507"/>
      <c r="O15" s="303"/>
      <c r="P15" s="303"/>
      <c r="Q15" s="321"/>
      <c r="R15" s="19"/>
    </row>
    <row r="16" spans="1:18" ht="26.25">
      <c r="A16" s="510">
        <v>2</v>
      </c>
      <c r="B16" s="511" t="s">
        <v>331</v>
      </c>
      <c r="C16" s="512"/>
      <c r="D16" s="512"/>
      <c r="E16" s="509"/>
      <c r="F16" s="509"/>
      <c r="G16" s="257"/>
      <c r="H16" s="506"/>
      <c r="I16" s="507">
        <f>BRPL!K176</f>
        <v>-2.632602746371429</v>
      </c>
      <c r="J16" s="303"/>
      <c r="K16" s="303"/>
      <c r="L16" s="303"/>
      <c r="M16" s="506" t="s">
        <v>362</v>
      </c>
      <c r="N16" s="507">
        <f>BRPL!P176</f>
        <v>31.296752161890474</v>
      </c>
      <c r="O16" s="303"/>
      <c r="P16" s="303"/>
      <c r="Q16" s="321"/>
      <c r="R16" s="19"/>
    </row>
    <row r="17" spans="1:18" ht="26.25">
      <c r="A17" s="510"/>
      <c r="B17" s="511"/>
      <c r="C17" s="512"/>
      <c r="D17" s="512"/>
      <c r="E17" s="509"/>
      <c r="F17" s="509"/>
      <c r="G17" s="257"/>
      <c r="H17" s="506"/>
      <c r="I17" s="507"/>
      <c r="J17" s="303"/>
      <c r="K17" s="303"/>
      <c r="L17" s="303"/>
      <c r="M17" s="506"/>
      <c r="N17" s="507"/>
      <c r="O17" s="303"/>
      <c r="P17" s="303"/>
      <c r="Q17" s="321"/>
      <c r="R17" s="19"/>
    </row>
    <row r="18" spans="1:18" ht="26.25">
      <c r="A18" s="510"/>
      <c r="B18" s="511"/>
      <c r="C18" s="512"/>
      <c r="D18" s="512"/>
      <c r="E18" s="509"/>
      <c r="F18" s="509"/>
      <c r="G18" s="252"/>
      <c r="H18" s="506"/>
      <c r="I18" s="507"/>
      <c r="J18" s="303"/>
      <c r="K18" s="303"/>
      <c r="L18" s="303"/>
      <c r="M18" s="506"/>
      <c r="N18" s="507"/>
      <c r="O18" s="303"/>
      <c r="P18" s="303"/>
      <c r="Q18" s="321"/>
      <c r="R18" s="19"/>
    </row>
    <row r="19" spans="1:18" ht="26.25">
      <c r="A19" s="510">
        <v>3</v>
      </c>
      <c r="B19" s="511" t="s">
        <v>332</v>
      </c>
      <c r="C19" s="512"/>
      <c r="D19" s="512"/>
      <c r="E19" s="509"/>
      <c r="F19" s="509"/>
      <c r="G19" s="257"/>
      <c r="H19" s="506"/>
      <c r="I19" s="507">
        <f>BYPL!K164</f>
        <v>-0.48912356079999986</v>
      </c>
      <c r="J19" s="303"/>
      <c r="K19" s="303"/>
      <c r="L19" s="303"/>
      <c r="M19" s="506" t="s">
        <v>362</v>
      </c>
      <c r="N19" s="507">
        <f>BYPL!P164</f>
        <v>31.4431104022</v>
      </c>
      <c r="O19" s="303"/>
      <c r="P19" s="303"/>
      <c r="Q19" s="321"/>
      <c r="R19" s="19"/>
    </row>
    <row r="20" spans="1:18" ht="26.25">
      <c r="A20" s="510"/>
      <c r="B20" s="511"/>
      <c r="C20" s="512"/>
      <c r="D20" s="512"/>
      <c r="E20" s="509"/>
      <c r="F20" s="509"/>
      <c r="G20" s="257"/>
      <c r="H20" s="506"/>
      <c r="I20" s="507"/>
      <c r="J20" s="303"/>
      <c r="K20" s="303"/>
      <c r="L20" s="303"/>
      <c r="M20" s="506"/>
      <c r="N20" s="507"/>
      <c r="O20" s="303"/>
      <c r="P20" s="303"/>
      <c r="Q20" s="321"/>
      <c r="R20" s="19"/>
    </row>
    <row r="21" spans="1:18" ht="26.25">
      <c r="A21" s="510"/>
      <c r="B21" s="513"/>
      <c r="C21" s="513"/>
      <c r="D21" s="513"/>
      <c r="E21" s="344"/>
      <c r="F21" s="344"/>
      <c r="G21" s="131"/>
      <c r="H21" s="506"/>
      <c r="I21" s="507"/>
      <c r="J21" s="303"/>
      <c r="K21" s="303"/>
      <c r="L21" s="303"/>
      <c r="M21" s="506"/>
      <c r="N21" s="507"/>
      <c r="O21" s="303"/>
      <c r="P21" s="303"/>
      <c r="Q21" s="321"/>
      <c r="R21" s="19"/>
    </row>
    <row r="22" spans="1:18" ht="26.25">
      <c r="A22" s="510">
        <v>4</v>
      </c>
      <c r="B22" s="511" t="s">
        <v>333</v>
      </c>
      <c r="C22" s="513"/>
      <c r="D22" s="513"/>
      <c r="E22" s="344"/>
      <c r="F22" s="344"/>
      <c r="G22" s="257"/>
      <c r="H22" s="506" t="s">
        <v>362</v>
      </c>
      <c r="I22" s="507">
        <f>NDMC!K81</f>
        <v>1.3693007624000002</v>
      </c>
      <c r="J22" s="303"/>
      <c r="K22" s="303"/>
      <c r="L22" s="303"/>
      <c r="M22" s="506" t="s">
        <v>362</v>
      </c>
      <c r="N22" s="507">
        <f>NDMC!P81</f>
        <v>11.394104215066665</v>
      </c>
      <c r="O22" s="303"/>
      <c r="P22" s="303"/>
      <c r="Q22" s="321"/>
      <c r="R22" s="19"/>
    </row>
    <row r="23" spans="1:18" ht="26.25">
      <c r="A23" s="510"/>
      <c r="B23" s="511"/>
      <c r="C23" s="513"/>
      <c r="D23" s="513"/>
      <c r="E23" s="344"/>
      <c r="F23" s="344"/>
      <c r="G23" s="257"/>
      <c r="H23" s="506"/>
      <c r="I23" s="507"/>
      <c r="J23" s="303"/>
      <c r="K23" s="303"/>
      <c r="L23" s="303"/>
      <c r="M23" s="506"/>
      <c r="N23" s="507"/>
      <c r="O23" s="303"/>
      <c r="P23" s="303"/>
      <c r="Q23" s="321"/>
      <c r="R23" s="19"/>
    </row>
    <row r="24" spans="1:18" ht="26.25">
      <c r="A24" s="510"/>
      <c r="B24" s="513"/>
      <c r="C24" s="513"/>
      <c r="D24" s="513"/>
      <c r="E24" s="344"/>
      <c r="F24" s="344"/>
      <c r="G24" s="131"/>
      <c r="H24" s="506"/>
      <c r="I24" s="507"/>
      <c r="J24" s="303"/>
      <c r="K24" s="303"/>
      <c r="L24" s="303"/>
      <c r="M24" s="506"/>
      <c r="N24" s="507"/>
      <c r="O24" s="303"/>
      <c r="P24" s="303"/>
      <c r="Q24" s="321"/>
      <c r="R24" s="19"/>
    </row>
    <row r="25" spans="1:18" ht="26.25">
      <c r="A25" s="510">
        <v>5</v>
      </c>
      <c r="B25" s="511" t="s">
        <v>334</v>
      </c>
      <c r="C25" s="513"/>
      <c r="D25" s="513"/>
      <c r="E25" s="344"/>
      <c r="F25" s="344"/>
      <c r="G25" s="257"/>
      <c r="H25" s="506" t="s">
        <v>362</v>
      </c>
      <c r="I25" s="507">
        <f>MES!K58</f>
        <v>0.1780981466</v>
      </c>
      <c r="J25" s="303"/>
      <c r="K25" s="303"/>
      <c r="L25" s="303"/>
      <c r="M25" s="506" t="s">
        <v>362</v>
      </c>
      <c r="N25" s="507">
        <f>MES!P58</f>
        <v>3.8767431831000003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8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3" t="s">
        <v>335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361</v>
      </c>
      <c r="B33" s="19"/>
      <c r="C33" s="19"/>
      <c r="D33" s="19"/>
      <c r="E33" s="502"/>
      <c r="F33" s="502"/>
      <c r="G33" s="19"/>
      <c r="H33" s="19"/>
      <c r="I33" s="19"/>
    </row>
    <row r="34" spans="1:9" ht="15">
      <c r="A34" s="284"/>
      <c r="B34" s="284"/>
      <c r="C34" s="284"/>
      <c r="D34" s="284"/>
      <c r="E34" s="502"/>
      <c r="F34" s="502"/>
      <c r="G34" s="19"/>
      <c r="H34" s="19"/>
      <c r="I34" s="19"/>
    </row>
    <row r="35" spans="1:9" s="502" customFormat="1" ht="15" customHeight="1">
      <c r="A35" s="515" t="s">
        <v>369</v>
      </c>
      <c r="E35"/>
      <c r="F35"/>
      <c r="G35" s="284"/>
      <c r="H35" s="284"/>
      <c r="I35" s="284"/>
    </row>
    <row r="36" spans="1:9" s="502" customFormat="1" ht="15" customHeight="1">
      <c r="A36" s="515"/>
      <c r="E36"/>
      <c r="F36"/>
      <c r="H36" s="284"/>
      <c r="I36" s="284"/>
    </row>
    <row r="37" spans="1:9" s="502" customFormat="1" ht="15" customHeight="1">
      <c r="A37" s="515" t="s">
        <v>370</v>
      </c>
      <c r="E37"/>
      <c r="F37"/>
      <c r="I37" s="284"/>
    </row>
    <row r="38" spans="1:9" s="502" customFormat="1" ht="15" customHeight="1">
      <c r="A38" s="514"/>
      <c r="E38"/>
      <c r="F38"/>
      <c r="I38" s="284"/>
    </row>
    <row r="39" spans="1:9" s="502" customFormat="1" ht="15" customHeight="1">
      <c r="A39" s="515"/>
      <c r="E39"/>
      <c r="F39"/>
      <c r="I39" s="284"/>
    </row>
    <row r="40" spans="1:6" s="502" customFormat="1" ht="15" customHeight="1">
      <c r="A40" s="515"/>
      <c r="B40" s="50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407</v>
      </c>
      <c r="J1" s="19"/>
      <c r="K1" s="19"/>
      <c r="L1" s="19"/>
      <c r="M1" s="19"/>
      <c r="N1" s="56" t="s">
        <v>408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01/07/2013</v>
      </c>
      <c r="H2" s="39" t="str">
        <f>NDPL!H5</f>
        <v>INTIAL READING 01/06/2013</v>
      </c>
      <c r="I2" s="39" t="s">
        <v>4</v>
      </c>
      <c r="J2" s="39" t="s">
        <v>5</v>
      </c>
      <c r="K2" s="39" t="s">
        <v>6</v>
      </c>
      <c r="L2" s="41" t="str">
        <f>NDPL!G5</f>
        <v>FINAL READING 01/07/2013</v>
      </c>
      <c r="M2" s="39" t="str">
        <f>NDPL!H5</f>
        <v>INTIAL READING 01/06/2013</v>
      </c>
      <c r="N2" s="39" t="s">
        <v>4</v>
      </c>
      <c r="O2" s="39" t="s">
        <v>5</v>
      </c>
      <c r="P2" s="40" t="s">
        <v>6</v>
      </c>
      <c r="Q2" s="686"/>
    </row>
    <row r="3" ht="14.25" thickBot="1" thickTop="1"/>
    <row r="4" spans="1:17" ht="13.5" thickTop="1">
      <c r="A4" s="24"/>
      <c r="B4" s="309" t="s">
        <v>350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354</v>
      </c>
      <c r="C5" s="156" t="s">
        <v>286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351</v>
      </c>
      <c r="C6" s="21">
        <v>4902492</v>
      </c>
      <c r="D6" s="152" t="s">
        <v>12</v>
      </c>
      <c r="E6" s="152" t="s">
        <v>288</v>
      </c>
      <c r="F6" s="28">
        <v>1500</v>
      </c>
      <c r="G6" s="442">
        <v>963186</v>
      </c>
      <c r="H6" s="443">
        <v>963427</v>
      </c>
      <c r="I6" s="79">
        <f>G6-H6</f>
        <v>-241</v>
      </c>
      <c r="J6" s="79">
        <f>$F6*I6</f>
        <v>-361500</v>
      </c>
      <c r="K6" s="81">
        <f>J6/1000000</f>
        <v>-0.3615</v>
      </c>
      <c r="L6" s="442">
        <v>981045</v>
      </c>
      <c r="M6" s="443">
        <v>981073</v>
      </c>
      <c r="N6" s="79">
        <f>L6-M6</f>
        <v>-28</v>
      </c>
      <c r="O6" s="79">
        <f>$F6*N6</f>
        <v>-42000</v>
      </c>
      <c r="P6" s="81">
        <f>O6/1000000</f>
        <v>-0.042</v>
      </c>
      <c r="Q6" s="181"/>
    </row>
    <row r="7" spans="1:17" ht="15">
      <c r="A7" s="717">
        <v>2</v>
      </c>
      <c r="B7" s="128" t="s">
        <v>352</v>
      </c>
      <c r="C7" s="718">
        <v>5128477</v>
      </c>
      <c r="D7" s="152" t="s">
        <v>12</v>
      </c>
      <c r="E7" s="152" t="s">
        <v>288</v>
      </c>
      <c r="F7" s="719">
        <v>1500</v>
      </c>
      <c r="G7" s="442">
        <v>999811</v>
      </c>
      <c r="H7" s="443">
        <v>999844</v>
      </c>
      <c r="I7" s="79">
        <f>G7-H7</f>
        <v>-33</v>
      </c>
      <c r="J7" s="79">
        <f>$F7*I7</f>
        <v>-49500</v>
      </c>
      <c r="K7" s="81">
        <f>J7/1000000</f>
        <v>-0.0495</v>
      </c>
      <c r="L7" s="442">
        <v>996794</v>
      </c>
      <c r="M7" s="443">
        <v>997739</v>
      </c>
      <c r="N7" s="79">
        <f>L7-M7</f>
        <v>-945</v>
      </c>
      <c r="O7" s="79">
        <f>$F7*N7</f>
        <v>-1417500</v>
      </c>
      <c r="P7" s="81">
        <f>O7/1000000</f>
        <v>-1.4175</v>
      </c>
      <c r="Q7" s="181"/>
    </row>
    <row r="8" spans="1:17" ht="15">
      <c r="A8" s="100">
        <v>3</v>
      </c>
      <c r="B8" s="128" t="s">
        <v>353</v>
      </c>
      <c r="C8" s="21">
        <v>4902494</v>
      </c>
      <c r="D8" s="152" t="s">
        <v>12</v>
      </c>
      <c r="E8" s="152" t="s">
        <v>288</v>
      </c>
      <c r="F8" s="28">
        <v>1500</v>
      </c>
      <c r="G8" s="442">
        <v>918045</v>
      </c>
      <c r="H8" s="443">
        <v>918284</v>
      </c>
      <c r="I8" s="79">
        <f>G8-H8</f>
        <v>-239</v>
      </c>
      <c r="J8" s="79">
        <f>$F8*I8</f>
        <v>-358500</v>
      </c>
      <c r="K8" s="81">
        <f>J8/1000000</f>
        <v>-0.3585</v>
      </c>
      <c r="L8" s="442">
        <v>966851</v>
      </c>
      <c r="M8" s="443">
        <v>967785</v>
      </c>
      <c r="N8" s="79">
        <f>L8-M8</f>
        <v>-934</v>
      </c>
      <c r="O8" s="79">
        <f>$F8*N8</f>
        <v>-1401000</v>
      </c>
      <c r="P8" s="81">
        <f>O8/1000000</f>
        <v>-1.401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327</v>
      </c>
      <c r="J12" s="19"/>
      <c r="K12" s="239">
        <f>SUM(K6:K8)</f>
        <v>-0.7695</v>
      </c>
      <c r="L12" s="100"/>
      <c r="M12" s="21"/>
      <c r="N12" s="240" t="s">
        <v>327</v>
      </c>
      <c r="O12" s="19"/>
      <c r="P12" s="239">
        <f>SUM(P6:P8)</f>
        <v>-2.8605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285</v>
      </c>
      <c r="C16" s="139" t="s">
        <v>286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287</v>
      </c>
      <c r="C17" s="144">
        <v>4902509</v>
      </c>
      <c r="D17" s="145" t="s">
        <v>12</v>
      </c>
      <c r="E17" s="145" t="s">
        <v>288</v>
      </c>
      <c r="F17" s="146">
        <v>5000</v>
      </c>
      <c r="G17" s="442">
        <v>997247</v>
      </c>
      <c r="H17" s="443">
        <v>997239</v>
      </c>
      <c r="I17" s="79">
        <f>G17-H17</f>
        <v>8</v>
      </c>
      <c r="J17" s="79">
        <f>$F17*I17</f>
        <v>40000</v>
      </c>
      <c r="K17" s="81">
        <f>J17/1000000</f>
        <v>0.04</v>
      </c>
      <c r="L17" s="442">
        <v>31005</v>
      </c>
      <c r="M17" s="443">
        <v>30976</v>
      </c>
      <c r="N17" s="79">
        <f>L17-M17</f>
        <v>29</v>
      </c>
      <c r="O17" s="79">
        <f>$F17*N17</f>
        <v>145000</v>
      </c>
      <c r="P17" s="81">
        <f>O17/1000000</f>
        <v>0.145</v>
      </c>
      <c r="Q17" s="181"/>
    </row>
    <row r="18" spans="1:17" ht="15">
      <c r="A18" s="142">
        <v>2</v>
      </c>
      <c r="B18" s="143" t="s">
        <v>289</v>
      </c>
      <c r="C18" s="144">
        <v>4902510</v>
      </c>
      <c r="D18" s="145" t="s">
        <v>12</v>
      </c>
      <c r="E18" s="145" t="s">
        <v>288</v>
      </c>
      <c r="F18" s="146">
        <v>1000</v>
      </c>
      <c r="G18" s="442">
        <v>999594</v>
      </c>
      <c r="H18" s="443">
        <v>999594</v>
      </c>
      <c r="I18" s="79">
        <f>G18-H18</f>
        <v>0</v>
      </c>
      <c r="J18" s="79">
        <f>$F18*I18</f>
        <v>0</v>
      </c>
      <c r="K18" s="81">
        <f>J18/1000000</f>
        <v>0</v>
      </c>
      <c r="L18" s="442">
        <v>2388</v>
      </c>
      <c r="M18" s="443">
        <v>2450</v>
      </c>
      <c r="N18" s="79">
        <f>L18-M18</f>
        <v>-62</v>
      </c>
      <c r="O18" s="79">
        <f>$F18*N18</f>
        <v>-62000</v>
      </c>
      <c r="P18" s="81">
        <f>O18/1000000</f>
        <v>-0.062</v>
      </c>
      <c r="Q18" s="181"/>
    </row>
    <row r="19" spans="1:17" ht="15">
      <c r="A19" s="142">
        <v>3</v>
      </c>
      <c r="B19" s="143" t="s">
        <v>290</v>
      </c>
      <c r="C19" s="144">
        <v>4864947</v>
      </c>
      <c r="D19" s="145" t="s">
        <v>12</v>
      </c>
      <c r="E19" s="145" t="s">
        <v>288</v>
      </c>
      <c r="F19" s="146">
        <v>1000</v>
      </c>
      <c r="G19" s="442" t="e">
        <v>#N/A</v>
      </c>
      <c r="H19" s="443" t="e">
        <v>#N/A</v>
      </c>
      <c r="I19" s="79" t="e">
        <f>G19-H19</f>
        <v>#N/A</v>
      </c>
      <c r="J19" s="79" t="e">
        <f>$F19*I19</f>
        <v>#N/A</v>
      </c>
      <c r="K19" s="81" t="e">
        <f>J19/1000000</f>
        <v>#N/A</v>
      </c>
      <c r="L19" s="442" t="e">
        <v>#N/A</v>
      </c>
      <c r="M19" s="443" t="e">
        <v>#N/A</v>
      </c>
      <c r="N19" s="79" t="e">
        <f>L19-M19</f>
        <v>#N/A</v>
      </c>
      <c r="O19" s="79" t="e">
        <f>$F19*N19</f>
        <v>#N/A</v>
      </c>
      <c r="P19" s="81" t="e">
        <f>O19/1000000</f>
        <v>#N/A</v>
      </c>
      <c r="Q19" s="181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327</v>
      </c>
      <c r="J23" s="19"/>
      <c r="K23" s="239" t="e">
        <f>SUM(K17:K19)</f>
        <v>#N/A</v>
      </c>
      <c r="L23" s="23"/>
      <c r="M23" s="19"/>
      <c r="N23" s="240" t="s">
        <v>327</v>
      </c>
      <c r="O23" s="19"/>
      <c r="P23" s="239" t="e">
        <f>SUM(P17:P19)</f>
        <v>#N/A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2013-03-23T06:07:50Z</cp:lastPrinted>
  <dcterms:created xsi:type="dcterms:W3CDTF">1996-10-14T23:33:28Z</dcterms:created>
  <dcterms:modified xsi:type="dcterms:W3CDTF">2013-07-19T11:01:44Z</dcterms:modified>
  <cp:category/>
  <cp:version/>
  <cp:contentType/>
  <cp:contentStatus/>
</cp:coreProperties>
</file>